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actions" sheetId="1" state="visible" r:id="rId1"/>
    <sheet xmlns:r="http://schemas.openxmlformats.org/officeDocument/2006/relationships" name="Quarterly Summary" sheetId="2" state="visible" r:id="rId2"/>
    <sheet xmlns:r="http://schemas.openxmlformats.org/officeDocument/2006/relationships" name="Annual Summary" sheetId="3" state="visible" r:id="rId3"/>
    <sheet xmlns:r="http://schemas.openxmlformats.org/officeDocument/2006/relationships" name="Mileage Lo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color rgb="00000000"/>
      <sz val="10"/>
    </font>
    <font>
      <name val="Calibri"/>
      <i val="1"/>
      <color rgb="00555555"/>
      <sz val="9"/>
    </font>
    <font>
      <name val="Calibri"/>
      <b val="1"/>
      <color rgb="00FFFFFF"/>
      <sz val="10"/>
    </font>
    <font>
      <name val="Calibri"/>
      <b val="1"/>
      <color rgb="00000000"/>
      <sz val="11"/>
    </font>
    <font>
      <name val="Calibri"/>
      <color rgb="00CC0000"/>
      <sz val="10"/>
    </font>
    <font>
      <name val="Calibri"/>
      <i val="1"/>
      <color rgb="00777777"/>
      <sz val="9"/>
    </font>
  </fonts>
  <fills count="8">
    <fill>
      <patternFill/>
    </fill>
    <fill>
      <patternFill patternType="gray125"/>
    </fill>
    <fill>
      <patternFill patternType="solid">
        <fgColor rgb="001A6B3C"/>
      </patternFill>
    </fill>
    <fill>
      <patternFill patternType="solid">
        <fgColor rgb="00FFFFFF"/>
      </patternFill>
    </fill>
    <fill>
      <patternFill patternType="solid">
        <fgColor rgb="00E8F5EE"/>
      </patternFill>
    </fill>
    <fill>
      <patternFill patternType="solid">
        <fgColor rgb="00F5F5F5"/>
      </patternFill>
    </fill>
    <fill>
      <patternFill patternType="solid">
        <fgColor rgb="002D9E5F"/>
      </patternFill>
    </fill>
    <fill>
      <patternFill patternType="solid">
        <fgColor rgb="00D4AF37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4" fontId="3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4" fontId="3" fillId="4" borderId="1" applyAlignment="1" pivotButton="0" quotePrefix="0" xfId="0">
      <alignment horizontal="right" vertical="center"/>
    </xf>
    <xf numFmtId="0" fontId="4" fillId="5" borderId="0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5" fillId="6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right" vertical="center"/>
    </xf>
    <xf numFmtId="0" fontId="6" fillId="7" borderId="1" applyAlignment="1" pivotButton="0" quotePrefix="0" xfId="0">
      <alignment horizontal="right" vertical="center"/>
    </xf>
    <xf numFmtId="4" fontId="6" fillId="7" borderId="1" applyAlignment="1" pivotButton="0" quotePrefix="0" xfId="0">
      <alignment horizontal="right" vertical="center"/>
    </xf>
    <xf numFmtId="4" fontId="7" fillId="3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164" fontId="6" fillId="7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2"/>
  <sheetViews>
    <sheetView showGridLines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14" customWidth="1" min="3" max="3"/>
    <col width="32" customWidth="1" min="4" max="4"/>
    <col width="14" customWidth="1" min="5" max="5"/>
    <col width="20" customWidth="1" min="6" max="6"/>
    <col width="20" customWidth="1" min="7" max="7"/>
    <col width="18" customWidth="1" min="8" max="8"/>
    <col width="38" customWidth="1" min="9" max="9"/>
  </cols>
  <sheetData>
    <row r="1" ht="28" customHeight="1">
      <c r="A1" s="1" t="inlineStr">
        <is>
          <t>Gluten Hero — Quarterly Celiac Spending Audit  |  Transactions</t>
        </is>
      </c>
    </row>
    <row r="2" ht="30" customHeight="1">
      <c r="A2" s="2" t="inlineStr">
        <is>
          <t>Date</t>
        </is>
      </c>
      <c r="B2" s="2" t="inlineStr">
        <is>
          <t>Vendor</t>
        </is>
      </c>
      <c r="C2" s="2" t="inlineStr">
        <is>
          <t>Category</t>
        </is>
      </c>
      <c r="D2" s="2" t="inlineStr">
        <is>
          <t>Item Description</t>
        </is>
      </c>
      <c r="E2" s="2" t="inlineStr">
        <is>
          <t>GF Price ($)</t>
        </is>
      </c>
      <c r="F2" s="2" t="inlineStr">
        <is>
          <t>Conventional Price ($)</t>
        </is>
      </c>
      <c r="G2" s="2" t="inlineStr">
        <is>
          <t>Deductible Amount ($)</t>
        </is>
      </c>
      <c r="H2" s="2" t="inlineStr">
        <is>
          <t>HSA/FSA Reimbursed</t>
        </is>
      </c>
      <c r="I2" s="2" t="inlineStr">
        <is>
          <t>Notes</t>
        </is>
      </c>
    </row>
    <row r="3">
      <c r="A3" s="3" t="inlineStr">
        <is>
          <t>2026-01-05</t>
        </is>
      </c>
      <c r="B3" s="3" t="inlineStr">
        <is>
          <t>Whole Foods</t>
        </is>
      </c>
      <c r="C3" s="3" t="inlineStr">
        <is>
          <t>Food</t>
        </is>
      </c>
      <c r="D3" s="3" t="inlineStr">
        <is>
          <t>GF sandwich bread, 24 oz loaf</t>
        </is>
      </c>
      <c r="E3" s="4" t="n">
        <v>6.99</v>
      </c>
      <c r="F3" s="4" t="n">
        <v>3.49</v>
      </c>
      <c r="G3" s="4">
        <f>IF(C3="Food",IF(AND(E3&lt;&gt;"",F3&lt;&gt;""),E3-F3,""),IF(C3="Specialty",IF(E3&lt;&gt;"",E3,""),IF(C3="Medical",IF(E3&lt;&gt;"",E3,""),IF(C3="Travel",IF(E3&lt;&gt;"",E3,""),IF(C3="Mileage",IF(E3&lt;&gt;"",E3,""),IF(C3="HSA/FSA",0,""))))))</f>
        <v/>
      </c>
      <c r="H3" s="3" t="inlineStr">
        <is>
          <t>No</t>
        </is>
      </c>
      <c r="I3" s="3" t="inlineStr">
        <is>
          <t>Receipt: Receipts/Q1/2026-01-05_WholeFoods.pdf</t>
        </is>
      </c>
    </row>
    <row r="4">
      <c r="A4" s="5" t="inlineStr">
        <is>
          <t>2026-01-12</t>
        </is>
      </c>
      <c r="B4" s="5" t="inlineStr">
        <is>
          <t>Amazon</t>
        </is>
      </c>
      <c r="C4" s="5" t="inlineStr">
        <is>
          <t>Specialty</t>
        </is>
      </c>
      <c r="D4" s="5" t="inlineStr">
        <is>
          <t>Xanthan gum, 1 lb bag</t>
        </is>
      </c>
      <c r="E4" s="6" t="n">
        <v>12.49</v>
      </c>
      <c r="F4" s="6" t="n"/>
      <c r="G4" s="6">
        <f>IF(C4="Food",IF(AND(E4&lt;&gt;"",F4&lt;&gt;""),E4-F4,""),IF(C4="Specialty",IF(E4&lt;&gt;"",E4,""),IF(C4="Medical",IF(E4&lt;&gt;"",E4,""),IF(C4="Travel",IF(E4&lt;&gt;"",E4,""),IF(C4="Mileage",IF(E4&lt;&gt;"",E4,""),IF(C4="HSA/FSA",0,""))))))</f>
        <v/>
      </c>
      <c r="H4" s="5" t="inlineStr">
        <is>
          <t>No</t>
        </is>
      </c>
      <c r="I4" s="5" t="inlineStr">
        <is>
          <t>No conventional equivalent</t>
        </is>
      </c>
    </row>
    <row r="5">
      <c r="A5" s="3" t="inlineStr">
        <is>
          <t>2026-01-18</t>
        </is>
      </c>
      <c r="B5" s="3" t="inlineStr">
        <is>
          <t>Dr. Smith Office</t>
        </is>
      </c>
      <c r="C5" s="3" t="inlineStr">
        <is>
          <t>Medical</t>
        </is>
      </c>
      <c r="D5" s="3" t="inlineStr">
        <is>
          <t>Celiac follow-up visit copay</t>
        </is>
      </c>
      <c r="E5" s="4" t="n">
        <v>40</v>
      </c>
      <c r="F5" s="4" t="n"/>
      <c r="G5" s="4">
        <f>IF(C5="Food",IF(AND(E5&lt;&gt;"",F5&lt;&gt;""),E5-F5,""),IF(C5="Specialty",IF(E5&lt;&gt;"",E5,""),IF(C5="Medical",IF(E5&lt;&gt;"",E5,""),IF(C5="Travel",IF(E5&lt;&gt;"",E5,""),IF(C5="Mileage",IF(E5&lt;&gt;"",E5,""),IF(C5="HSA/FSA",0,""))))))</f>
        <v/>
      </c>
      <c r="H5" s="3" t="inlineStr">
        <is>
          <t>No</t>
        </is>
      </c>
      <c r="I5" s="3" t="inlineStr">
        <is>
          <t>EOB saved in Receipts/Q1/</t>
        </is>
      </c>
    </row>
    <row r="6">
      <c r="A6" s="5" t="inlineStr">
        <is>
          <t>2026-01-18</t>
        </is>
      </c>
      <c r="B6" s="5" t="inlineStr">
        <is>
          <t>—</t>
        </is>
      </c>
      <c r="C6" s="5" t="inlineStr">
        <is>
          <t>Mileage</t>
        </is>
      </c>
      <c r="D6" s="5" t="inlineStr">
        <is>
          <t>Round trip to Dr. Smith (14 miles)</t>
        </is>
      </c>
      <c r="E6" s="6" t="n"/>
      <c r="F6" s="6" t="n"/>
      <c r="G6" s="6">
        <f>IF(C6="Food",IF(AND(E6&lt;&gt;"",F6&lt;&gt;""),E6-F6,""),IF(C6="Specialty",IF(E6&lt;&gt;"",E6,""),IF(C6="Medical",IF(E6&lt;&gt;"",E6,""),IF(C6="Travel",IF(E6&lt;&gt;"",E6,""),IF(C6="Mileage",IF(E6&lt;&gt;"",E6,""),IF(C6="HSA/FSA",0,""))))))</f>
        <v/>
      </c>
      <c r="H6" s="5" t="inlineStr">
        <is>
          <t>No</t>
        </is>
      </c>
      <c r="I6" s="5" t="inlineStr">
        <is>
          <t>14 mi × $0.21 = $2.94 — see Mileage Log</t>
        </is>
      </c>
    </row>
    <row r="7">
      <c r="A7" s="3" t="inlineStr">
        <is>
          <t>2026-02-03</t>
        </is>
      </c>
      <c r="B7" s="3" t="inlineStr">
        <is>
          <t>Thrive Market</t>
        </is>
      </c>
      <c r="C7" s="3" t="inlineStr">
        <is>
          <t>Specialty</t>
        </is>
      </c>
      <c r="D7" s="3" t="inlineStr">
        <is>
          <t>Certified GF rolled oats, 2 lb</t>
        </is>
      </c>
      <c r="E7" s="4" t="n">
        <v>8.99</v>
      </c>
      <c r="F7" s="4" t="n"/>
      <c r="G7" s="4">
        <f>IF(C7="Food",IF(AND(E7&lt;&gt;"",F7&lt;&gt;""),E7-F7,""),IF(C7="Specialty",IF(E7&lt;&gt;"",E7,""),IF(C7="Medical",IF(E7&lt;&gt;"",E7,""),IF(C7="Travel",IF(E7&lt;&gt;"",E7,""),IF(C7="Mileage",IF(E7&lt;&gt;"",E7,""),IF(C7="HSA/FSA",0,""))))))</f>
        <v/>
      </c>
      <c r="H7" s="3" t="inlineStr">
        <is>
          <t>No</t>
        </is>
      </c>
      <c r="I7" s="3" t="inlineStr"/>
    </row>
    <row r="8">
      <c r="A8" s="5" t="inlineStr">
        <is>
          <t>2026-02-14</t>
        </is>
      </c>
      <c r="B8" s="5" t="inlineStr">
        <is>
          <t>Sprouts</t>
        </is>
      </c>
      <c r="C8" s="5" t="inlineStr">
        <is>
          <t>Food</t>
        </is>
      </c>
      <c r="D8" s="5" t="inlineStr">
        <is>
          <t>GF pasta, 12 oz box</t>
        </is>
      </c>
      <c r="E8" s="6" t="n">
        <v>3.79</v>
      </c>
      <c r="F8" s="6" t="n">
        <v>1.29</v>
      </c>
      <c r="G8" s="6">
        <f>IF(C8="Food",IF(AND(E8&lt;&gt;"",F8&lt;&gt;""),E8-F8,""),IF(C8="Specialty",IF(E8&lt;&gt;"",E8,""),IF(C8="Medical",IF(E8&lt;&gt;"",E8,""),IF(C8="Travel",IF(E8&lt;&gt;"",E8,""),IF(C8="Mileage",IF(E8&lt;&gt;"",E8,""),IF(C8="HSA/FSA",0,""))))))</f>
        <v/>
      </c>
      <c r="H8" s="5" t="inlineStr">
        <is>
          <t>No</t>
        </is>
      </c>
      <c r="I8" s="5" t="inlineStr"/>
    </row>
    <row r="9">
      <c r="A9" s="3" t="inlineStr">
        <is>
          <t>2026-03-01</t>
        </is>
      </c>
      <c r="B9" s="3" t="inlineStr">
        <is>
          <t>CVS</t>
        </is>
      </c>
      <c r="C9" s="3" t="inlineStr">
        <is>
          <t>Medical</t>
        </is>
      </c>
      <c r="D9" s="3" t="inlineStr">
        <is>
          <t>Digestive enzyme supplements (3-month)</t>
        </is>
      </c>
      <c r="E9" s="4" t="n">
        <v>24.99</v>
      </c>
      <c r="F9" s="4" t="n"/>
      <c r="G9" s="4">
        <f>IF(C9="Food",IF(AND(E9&lt;&gt;"",F9&lt;&gt;""),E9-F9,""),IF(C9="Specialty",IF(E9&lt;&gt;"",E9,""),IF(C9="Medical",IF(E9&lt;&gt;"",E9,""),IF(C9="Travel",IF(E9&lt;&gt;"",E9,""),IF(C9="Mileage",IF(E9&lt;&gt;"",E9,""),IF(C9="HSA/FSA",0,""))))))</f>
        <v/>
      </c>
      <c r="H9" s="3" t="inlineStr">
        <is>
          <t>Yes</t>
        </is>
      </c>
      <c r="I9" s="3" t="inlineStr">
        <is>
          <t>Reimbursed via HSA — do not claim on Sch A</t>
        </is>
      </c>
    </row>
    <row r="10">
      <c r="A10" s="5" t="inlineStr">
        <is>
          <t>2026-03-20</t>
        </is>
      </c>
      <c r="B10" s="5" t="inlineStr">
        <is>
          <t>Whole Foods</t>
        </is>
      </c>
      <c r="C10" s="5" t="inlineStr">
        <is>
          <t>Food</t>
        </is>
      </c>
      <c r="D10" s="5" t="inlineStr">
        <is>
          <t>GF pizza crust, 2-pack</t>
        </is>
      </c>
      <c r="E10" s="6" t="n">
        <v>7.49</v>
      </c>
      <c r="F10" s="6" t="n">
        <v>2.99</v>
      </c>
      <c r="G10" s="6">
        <f>IF(C10="Food",IF(AND(E10&lt;&gt;"",F10&lt;&gt;""),E10-F10,""),IF(C10="Specialty",IF(E10&lt;&gt;"",E10,""),IF(C10="Medical",IF(E10&lt;&gt;"",E10,""),IF(C10="Travel",IF(E10&lt;&gt;"",E10,""),IF(C10="Mileage",IF(E10&lt;&gt;"",E10,""),IF(C10="HSA/FSA",0,""))))))</f>
        <v/>
      </c>
      <c r="H10" s="5" t="inlineStr">
        <is>
          <t>No</t>
        </is>
      </c>
      <c r="I10" s="5" t="inlineStr"/>
    </row>
    <row r="11" ht="16" customHeight="1">
      <c r="A11" s="3" t="n"/>
      <c r="B11" s="3" t="n"/>
      <c r="C11" s="3" t="n"/>
      <c r="D11" s="3" t="n"/>
      <c r="E11" s="4" t="n"/>
      <c r="F11" s="4" t="n"/>
      <c r="G11" s="4">
        <f>IF(C11="Food",IF(AND(E11&lt;&gt;"",F11&lt;&gt;""),E11-F11,""),IF(C11="Specialty",IF(E11&lt;&gt;"",E11,""),IF(C11="Medical",IF(E11&lt;&gt;"",E11,""),IF(C11="Travel",IF(E11&lt;&gt;"",E11,""),IF(C11="Mileage",IF(E11&lt;&gt;"",E11,""),IF(C11="HSA/FSA",0,""))))))</f>
        <v/>
      </c>
      <c r="H11" s="3" t="n"/>
      <c r="I11" s="3" t="n"/>
    </row>
    <row r="12" ht="16" customHeight="1">
      <c r="A12" s="5" t="n"/>
      <c r="B12" s="5" t="n"/>
      <c r="C12" s="5" t="n"/>
      <c r="D12" s="5" t="n"/>
      <c r="E12" s="6" t="n"/>
      <c r="F12" s="6" t="n"/>
      <c r="G12" s="6">
        <f>IF(C12="Food",IF(AND(E12&lt;&gt;"",F12&lt;&gt;""),E12-F12,""),IF(C12="Specialty",IF(E12&lt;&gt;"",E12,""),IF(C12="Medical",IF(E12&lt;&gt;"",E12,""),IF(C12="Travel",IF(E12&lt;&gt;"",E12,""),IF(C12="Mileage",IF(E12&lt;&gt;"",E12,""),IF(C12="HSA/FSA",0,""))))))</f>
        <v/>
      </c>
      <c r="H12" s="5" t="n"/>
      <c r="I12" s="5" t="n"/>
    </row>
    <row r="13" ht="16" customHeight="1">
      <c r="A13" s="3" t="n"/>
      <c r="B13" s="3" t="n"/>
      <c r="C13" s="3" t="n"/>
      <c r="D13" s="3" t="n"/>
      <c r="E13" s="4" t="n"/>
      <c r="F13" s="4" t="n"/>
      <c r="G13" s="4">
        <f>IF(C13="Food",IF(AND(E13&lt;&gt;"",F13&lt;&gt;""),E13-F13,""),IF(C13="Specialty",IF(E13&lt;&gt;"",E13,""),IF(C13="Medical",IF(E13&lt;&gt;"",E13,""),IF(C13="Travel",IF(E13&lt;&gt;"",E13,""),IF(C13="Mileage",IF(E13&lt;&gt;"",E13,""),IF(C13="HSA/FSA",0,""))))))</f>
        <v/>
      </c>
      <c r="H13" s="3" t="n"/>
      <c r="I13" s="3" t="n"/>
    </row>
    <row r="14" ht="16" customHeight="1">
      <c r="A14" s="5" t="n"/>
      <c r="B14" s="5" t="n"/>
      <c r="C14" s="5" t="n"/>
      <c r="D14" s="5" t="n"/>
      <c r="E14" s="6" t="n"/>
      <c r="F14" s="6" t="n"/>
      <c r="G14" s="6">
        <f>IF(C14="Food",IF(AND(E14&lt;&gt;"",F14&lt;&gt;""),E14-F14,""),IF(C14="Specialty",IF(E14&lt;&gt;"",E14,""),IF(C14="Medical",IF(E14&lt;&gt;"",E14,""),IF(C14="Travel",IF(E14&lt;&gt;"",E14,""),IF(C14="Mileage",IF(E14&lt;&gt;"",E14,""),IF(C14="HSA/FSA",0,""))))))</f>
        <v/>
      </c>
      <c r="H14" s="5" t="n"/>
      <c r="I14" s="5" t="n"/>
    </row>
    <row r="15" ht="16" customHeight="1">
      <c r="A15" s="3" t="n"/>
      <c r="B15" s="3" t="n"/>
      <c r="C15" s="3" t="n"/>
      <c r="D15" s="3" t="n"/>
      <c r="E15" s="4" t="n"/>
      <c r="F15" s="4" t="n"/>
      <c r="G15" s="4">
        <f>IF(C15="Food",IF(AND(E15&lt;&gt;"",F15&lt;&gt;""),E15-F15,""),IF(C15="Specialty",IF(E15&lt;&gt;"",E15,""),IF(C15="Medical",IF(E15&lt;&gt;"",E15,""),IF(C15="Travel",IF(E15&lt;&gt;"",E15,""),IF(C15="Mileage",IF(E15&lt;&gt;"",E15,""),IF(C15="HSA/FSA",0,""))))))</f>
        <v/>
      </c>
      <c r="H15" s="3" t="n"/>
      <c r="I15" s="3" t="n"/>
    </row>
    <row r="16" ht="16" customHeight="1">
      <c r="A16" s="5" t="n"/>
      <c r="B16" s="5" t="n"/>
      <c r="C16" s="5" t="n"/>
      <c r="D16" s="5" t="n"/>
      <c r="E16" s="6" t="n"/>
      <c r="F16" s="6" t="n"/>
      <c r="G16" s="6">
        <f>IF(C16="Food",IF(AND(E16&lt;&gt;"",F16&lt;&gt;""),E16-F16,""),IF(C16="Specialty",IF(E16&lt;&gt;"",E16,""),IF(C16="Medical",IF(E16&lt;&gt;"",E16,""),IF(C16="Travel",IF(E16&lt;&gt;"",E16,""),IF(C16="Mileage",IF(E16&lt;&gt;"",E16,""),IF(C16="HSA/FSA",0,""))))))</f>
        <v/>
      </c>
      <c r="H16" s="5" t="n"/>
      <c r="I16" s="5" t="n"/>
    </row>
    <row r="17" ht="16" customHeight="1">
      <c r="A17" s="3" t="n"/>
      <c r="B17" s="3" t="n"/>
      <c r="C17" s="3" t="n"/>
      <c r="D17" s="3" t="n"/>
      <c r="E17" s="4" t="n"/>
      <c r="F17" s="4" t="n"/>
      <c r="G17" s="4">
        <f>IF(C17="Food",IF(AND(E17&lt;&gt;"",F17&lt;&gt;""),E17-F17,""),IF(C17="Specialty",IF(E17&lt;&gt;"",E17,""),IF(C17="Medical",IF(E17&lt;&gt;"",E17,""),IF(C17="Travel",IF(E17&lt;&gt;"",E17,""),IF(C17="Mileage",IF(E17&lt;&gt;"",E17,""),IF(C17="HSA/FSA",0,""))))))</f>
        <v/>
      </c>
      <c r="H17" s="3" t="n"/>
      <c r="I17" s="3" t="n"/>
    </row>
    <row r="18" ht="16" customHeight="1">
      <c r="A18" s="5" t="n"/>
      <c r="B18" s="5" t="n"/>
      <c r="C18" s="5" t="n"/>
      <c r="D18" s="5" t="n"/>
      <c r="E18" s="6" t="n"/>
      <c r="F18" s="6" t="n"/>
      <c r="G18" s="6">
        <f>IF(C18="Food",IF(AND(E18&lt;&gt;"",F18&lt;&gt;""),E18-F18,""),IF(C18="Specialty",IF(E18&lt;&gt;"",E18,""),IF(C18="Medical",IF(E18&lt;&gt;"",E18,""),IF(C18="Travel",IF(E18&lt;&gt;"",E18,""),IF(C18="Mileage",IF(E18&lt;&gt;"",E18,""),IF(C18="HSA/FSA",0,""))))))</f>
        <v/>
      </c>
      <c r="H18" s="5" t="n"/>
      <c r="I18" s="5" t="n"/>
    </row>
    <row r="19" ht="16" customHeight="1">
      <c r="A19" s="3" t="n"/>
      <c r="B19" s="3" t="n"/>
      <c r="C19" s="3" t="n"/>
      <c r="D19" s="3" t="n"/>
      <c r="E19" s="4" t="n"/>
      <c r="F19" s="4" t="n"/>
      <c r="G19" s="4">
        <f>IF(C19="Food",IF(AND(E19&lt;&gt;"",F19&lt;&gt;""),E19-F19,""),IF(C19="Specialty",IF(E19&lt;&gt;"",E19,""),IF(C19="Medical",IF(E19&lt;&gt;"",E19,""),IF(C19="Travel",IF(E19&lt;&gt;"",E19,""),IF(C19="Mileage",IF(E19&lt;&gt;"",E19,""),IF(C19="HSA/FSA",0,""))))))</f>
        <v/>
      </c>
      <c r="H19" s="3" t="n"/>
      <c r="I19" s="3" t="n"/>
    </row>
    <row r="20" ht="16" customHeight="1">
      <c r="A20" s="5" t="n"/>
      <c r="B20" s="5" t="n"/>
      <c r="C20" s="5" t="n"/>
      <c r="D20" s="5" t="n"/>
      <c r="E20" s="6" t="n"/>
      <c r="F20" s="6" t="n"/>
      <c r="G20" s="6">
        <f>IF(C20="Food",IF(AND(E20&lt;&gt;"",F20&lt;&gt;""),E20-F20,""),IF(C20="Specialty",IF(E20&lt;&gt;"",E20,""),IF(C20="Medical",IF(E20&lt;&gt;"",E20,""),IF(C20="Travel",IF(E20&lt;&gt;"",E20,""),IF(C20="Mileage",IF(E20&lt;&gt;"",E20,""),IF(C20="HSA/FSA",0,""))))))</f>
        <v/>
      </c>
      <c r="H20" s="5" t="n"/>
      <c r="I20" s="5" t="n"/>
    </row>
    <row r="21" ht="16" customHeight="1">
      <c r="A21" s="3" t="n"/>
      <c r="B21" s="3" t="n"/>
      <c r="C21" s="3" t="n"/>
      <c r="D21" s="3" t="n"/>
      <c r="E21" s="4" t="n"/>
      <c r="F21" s="4" t="n"/>
      <c r="G21" s="4">
        <f>IF(C21="Food",IF(AND(E21&lt;&gt;"",F21&lt;&gt;""),E21-F21,""),IF(C21="Specialty",IF(E21&lt;&gt;"",E21,""),IF(C21="Medical",IF(E21&lt;&gt;"",E21,""),IF(C21="Travel",IF(E21&lt;&gt;"",E21,""),IF(C21="Mileage",IF(E21&lt;&gt;"",E21,""),IF(C21="HSA/FSA",0,""))))))</f>
        <v/>
      </c>
      <c r="H21" s="3" t="n"/>
      <c r="I21" s="3" t="n"/>
    </row>
    <row r="22" ht="16" customHeight="1">
      <c r="A22" s="5" t="n"/>
      <c r="B22" s="5" t="n"/>
      <c r="C22" s="5" t="n"/>
      <c r="D22" s="5" t="n"/>
      <c r="E22" s="6" t="n"/>
      <c r="F22" s="6" t="n"/>
      <c r="G22" s="6">
        <f>IF(C22="Food",IF(AND(E22&lt;&gt;"",F22&lt;&gt;""),E22-F22,""),IF(C22="Specialty",IF(E22&lt;&gt;"",E22,""),IF(C22="Medical",IF(E22&lt;&gt;"",E22,""),IF(C22="Travel",IF(E22&lt;&gt;"",E22,""),IF(C22="Mileage",IF(E22&lt;&gt;"",E22,""),IF(C22="HSA/FSA",0,""))))))</f>
        <v/>
      </c>
      <c r="H22" s="5" t="n"/>
      <c r="I22" s="5" t="n"/>
    </row>
    <row r="23" ht="16" customHeight="1">
      <c r="A23" s="3" t="n"/>
      <c r="B23" s="3" t="n"/>
      <c r="C23" s="3" t="n"/>
      <c r="D23" s="3" t="n"/>
      <c r="E23" s="4" t="n"/>
      <c r="F23" s="4" t="n"/>
      <c r="G23" s="4">
        <f>IF(C23="Food",IF(AND(E23&lt;&gt;"",F23&lt;&gt;""),E23-F23,""),IF(C23="Specialty",IF(E23&lt;&gt;"",E23,""),IF(C23="Medical",IF(E23&lt;&gt;"",E23,""),IF(C23="Travel",IF(E23&lt;&gt;"",E23,""),IF(C23="Mileage",IF(E23&lt;&gt;"",E23,""),IF(C23="HSA/FSA",0,""))))))</f>
        <v/>
      </c>
      <c r="H23" s="3" t="n"/>
      <c r="I23" s="3" t="n"/>
    </row>
    <row r="24" ht="16" customHeight="1">
      <c r="A24" s="5" t="n"/>
      <c r="B24" s="5" t="n"/>
      <c r="C24" s="5" t="n"/>
      <c r="D24" s="5" t="n"/>
      <c r="E24" s="6" t="n"/>
      <c r="F24" s="6" t="n"/>
      <c r="G24" s="6">
        <f>IF(C24="Food",IF(AND(E24&lt;&gt;"",F24&lt;&gt;""),E24-F24,""),IF(C24="Specialty",IF(E24&lt;&gt;"",E24,""),IF(C24="Medical",IF(E24&lt;&gt;"",E24,""),IF(C24="Travel",IF(E24&lt;&gt;"",E24,""),IF(C24="Mileage",IF(E24&lt;&gt;"",E24,""),IF(C24="HSA/FSA",0,""))))))</f>
        <v/>
      </c>
      <c r="H24" s="5" t="n"/>
      <c r="I24" s="5" t="n"/>
    </row>
    <row r="25" ht="16" customHeight="1">
      <c r="A25" s="3" t="n"/>
      <c r="B25" s="3" t="n"/>
      <c r="C25" s="3" t="n"/>
      <c r="D25" s="3" t="n"/>
      <c r="E25" s="4" t="n"/>
      <c r="F25" s="4" t="n"/>
      <c r="G25" s="4">
        <f>IF(C25="Food",IF(AND(E25&lt;&gt;"",F25&lt;&gt;""),E25-F25,""),IF(C25="Specialty",IF(E25&lt;&gt;"",E25,""),IF(C25="Medical",IF(E25&lt;&gt;"",E25,""),IF(C25="Travel",IF(E25&lt;&gt;"",E25,""),IF(C25="Mileage",IF(E25&lt;&gt;"",E25,""),IF(C25="HSA/FSA",0,""))))))</f>
        <v/>
      </c>
      <c r="H25" s="3" t="n"/>
      <c r="I25" s="3" t="n"/>
    </row>
    <row r="26" ht="16" customHeight="1">
      <c r="A26" s="5" t="n"/>
      <c r="B26" s="5" t="n"/>
      <c r="C26" s="5" t="n"/>
      <c r="D26" s="5" t="n"/>
      <c r="E26" s="6" t="n"/>
      <c r="F26" s="6" t="n"/>
      <c r="G26" s="6">
        <f>IF(C26="Food",IF(AND(E26&lt;&gt;"",F26&lt;&gt;""),E26-F26,""),IF(C26="Specialty",IF(E26&lt;&gt;"",E26,""),IF(C26="Medical",IF(E26&lt;&gt;"",E26,""),IF(C26="Travel",IF(E26&lt;&gt;"",E26,""),IF(C26="Mileage",IF(E26&lt;&gt;"",E26,""),IF(C26="HSA/FSA",0,""))))))</f>
        <v/>
      </c>
      <c r="H26" s="5" t="n"/>
      <c r="I26" s="5" t="n"/>
    </row>
    <row r="27" ht="16" customHeight="1">
      <c r="A27" s="3" t="n"/>
      <c r="B27" s="3" t="n"/>
      <c r="C27" s="3" t="n"/>
      <c r="D27" s="3" t="n"/>
      <c r="E27" s="4" t="n"/>
      <c r="F27" s="4" t="n"/>
      <c r="G27" s="4">
        <f>IF(C27="Food",IF(AND(E27&lt;&gt;"",F27&lt;&gt;""),E27-F27,""),IF(C27="Specialty",IF(E27&lt;&gt;"",E27,""),IF(C27="Medical",IF(E27&lt;&gt;"",E27,""),IF(C27="Travel",IF(E27&lt;&gt;"",E27,""),IF(C27="Mileage",IF(E27&lt;&gt;"",E27,""),IF(C27="HSA/FSA",0,""))))))</f>
        <v/>
      </c>
      <c r="H27" s="3" t="n"/>
      <c r="I27" s="3" t="n"/>
    </row>
    <row r="28" ht="16" customHeight="1">
      <c r="A28" s="5" t="n"/>
      <c r="B28" s="5" t="n"/>
      <c r="C28" s="5" t="n"/>
      <c r="D28" s="5" t="n"/>
      <c r="E28" s="6" t="n"/>
      <c r="F28" s="6" t="n"/>
      <c r="G28" s="6">
        <f>IF(C28="Food",IF(AND(E28&lt;&gt;"",F28&lt;&gt;""),E28-F28,""),IF(C28="Specialty",IF(E28&lt;&gt;"",E28,""),IF(C28="Medical",IF(E28&lt;&gt;"",E28,""),IF(C28="Travel",IF(E28&lt;&gt;"",E28,""),IF(C28="Mileage",IF(E28&lt;&gt;"",E28,""),IF(C28="HSA/FSA",0,""))))))</f>
        <v/>
      </c>
      <c r="H28" s="5" t="n"/>
      <c r="I28" s="5" t="n"/>
    </row>
    <row r="29" ht="16" customHeight="1">
      <c r="A29" s="3" t="n"/>
      <c r="B29" s="3" t="n"/>
      <c r="C29" s="3" t="n"/>
      <c r="D29" s="3" t="n"/>
      <c r="E29" s="4" t="n"/>
      <c r="F29" s="4" t="n"/>
      <c r="G29" s="4">
        <f>IF(C29="Food",IF(AND(E29&lt;&gt;"",F29&lt;&gt;""),E29-F29,""),IF(C29="Specialty",IF(E29&lt;&gt;"",E29,""),IF(C29="Medical",IF(E29&lt;&gt;"",E29,""),IF(C29="Travel",IF(E29&lt;&gt;"",E29,""),IF(C29="Mileage",IF(E29&lt;&gt;"",E29,""),IF(C29="HSA/FSA",0,""))))))</f>
        <v/>
      </c>
      <c r="H29" s="3" t="n"/>
      <c r="I29" s="3" t="n"/>
    </row>
    <row r="30" ht="16" customHeight="1">
      <c r="A30" s="5" t="n"/>
      <c r="B30" s="5" t="n"/>
      <c r="C30" s="5" t="n"/>
      <c r="D30" s="5" t="n"/>
      <c r="E30" s="6" t="n"/>
      <c r="F30" s="6" t="n"/>
      <c r="G30" s="6">
        <f>IF(C30="Food",IF(AND(E30&lt;&gt;"",F30&lt;&gt;""),E30-F30,""),IF(C30="Specialty",IF(E30&lt;&gt;"",E30,""),IF(C30="Medical",IF(E30&lt;&gt;"",E30,""),IF(C30="Travel",IF(E30&lt;&gt;"",E30,""),IF(C30="Mileage",IF(E30&lt;&gt;"",E30,""),IF(C30="HSA/FSA",0,""))))))</f>
        <v/>
      </c>
      <c r="H30" s="5" t="n"/>
      <c r="I30" s="5" t="n"/>
    </row>
    <row r="31" ht="16" customHeight="1">
      <c r="A31" s="3" t="n"/>
      <c r="B31" s="3" t="n"/>
      <c r="C31" s="3" t="n"/>
      <c r="D31" s="3" t="n"/>
      <c r="E31" s="4" t="n"/>
      <c r="F31" s="4" t="n"/>
      <c r="G31" s="4">
        <f>IF(C31="Food",IF(AND(E31&lt;&gt;"",F31&lt;&gt;""),E31-F31,""),IF(C31="Specialty",IF(E31&lt;&gt;"",E31,""),IF(C31="Medical",IF(E31&lt;&gt;"",E31,""),IF(C31="Travel",IF(E31&lt;&gt;"",E31,""),IF(C31="Mileage",IF(E31&lt;&gt;"",E31,""),IF(C31="HSA/FSA",0,""))))))</f>
        <v/>
      </c>
      <c r="H31" s="3" t="n"/>
      <c r="I31" s="3" t="n"/>
    </row>
    <row r="32" ht="16" customHeight="1">
      <c r="A32" s="5" t="n"/>
      <c r="B32" s="5" t="n"/>
      <c r="C32" s="5" t="n"/>
      <c r="D32" s="5" t="n"/>
      <c r="E32" s="6" t="n"/>
      <c r="F32" s="6" t="n"/>
      <c r="G32" s="6">
        <f>IF(C32="Food",IF(AND(E32&lt;&gt;"",F32&lt;&gt;""),E32-F32,""),IF(C32="Specialty",IF(E32&lt;&gt;"",E32,""),IF(C32="Medical",IF(E32&lt;&gt;"",E32,""),IF(C32="Travel",IF(E32&lt;&gt;"",E32,""),IF(C32="Mileage",IF(E32&lt;&gt;"",E32,""),IF(C32="HSA/FSA",0,""))))))</f>
        <v/>
      </c>
      <c r="H32" s="5" t="n"/>
      <c r="I32" s="5" t="n"/>
    </row>
    <row r="33" ht="16" customHeight="1">
      <c r="A33" s="3" t="n"/>
      <c r="B33" s="3" t="n"/>
      <c r="C33" s="3" t="n"/>
      <c r="D33" s="3" t="n"/>
      <c r="E33" s="4" t="n"/>
      <c r="F33" s="4" t="n"/>
      <c r="G33" s="4">
        <f>IF(C33="Food",IF(AND(E33&lt;&gt;"",F33&lt;&gt;""),E33-F33,""),IF(C33="Specialty",IF(E33&lt;&gt;"",E33,""),IF(C33="Medical",IF(E33&lt;&gt;"",E33,""),IF(C33="Travel",IF(E33&lt;&gt;"",E33,""),IF(C33="Mileage",IF(E33&lt;&gt;"",E33,""),IF(C33="HSA/FSA",0,""))))))</f>
        <v/>
      </c>
      <c r="H33" s="3" t="n"/>
      <c r="I33" s="3" t="n"/>
    </row>
    <row r="34" ht="16" customHeight="1">
      <c r="A34" s="5" t="n"/>
      <c r="B34" s="5" t="n"/>
      <c r="C34" s="5" t="n"/>
      <c r="D34" s="5" t="n"/>
      <c r="E34" s="6" t="n"/>
      <c r="F34" s="6" t="n"/>
      <c r="G34" s="6">
        <f>IF(C34="Food",IF(AND(E34&lt;&gt;"",F34&lt;&gt;""),E34-F34,""),IF(C34="Specialty",IF(E34&lt;&gt;"",E34,""),IF(C34="Medical",IF(E34&lt;&gt;"",E34,""),IF(C34="Travel",IF(E34&lt;&gt;"",E34,""),IF(C34="Mileage",IF(E34&lt;&gt;"",E34,""),IF(C34="HSA/FSA",0,""))))))</f>
        <v/>
      </c>
      <c r="H34" s="5" t="n"/>
      <c r="I34" s="5" t="n"/>
    </row>
    <row r="35" ht="16" customHeight="1">
      <c r="A35" s="3" t="n"/>
      <c r="B35" s="3" t="n"/>
      <c r="C35" s="3" t="n"/>
      <c r="D35" s="3" t="n"/>
      <c r="E35" s="4" t="n"/>
      <c r="F35" s="4" t="n"/>
      <c r="G35" s="4">
        <f>IF(C35="Food",IF(AND(E35&lt;&gt;"",F35&lt;&gt;""),E35-F35,""),IF(C35="Specialty",IF(E35&lt;&gt;"",E35,""),IF(C35="Medical",IF(E35&lt;&gt;"",E35,""),IF(C35="Travel",IF(E35&lt;&gt;"",E35,""),IF(C35="Mileage",IF(E35&lt;&gt;"",E35,""),IF(C35="HSA/FSA",0,""))))))</f>
        <v/>
      </c>
      <c r="H35" s="3" t="n"/>
      <c r="I35" s="3" t="n"/>
    </row>
    <row r="36" ht="16" customHeight="1">
      <c r="A36" s="5" t="n"/>
      <c r="B36" s="5" t="n"/>
      <c r="C36" s="5" t="n"/>
      <c r="D36" s="5" t="n"/>
      <c r="E36" s="6" t="n"/>
      <c r="F36" s="6" t="n"/>
      <c r="G36" s="6">
        <f>IF(C36="Food",IF(AND(E36&lt;&gt;"",F36&lt;&gt;""),E36-F36,""),IF(C36="Specialty",IF(E36&lt;&gt;"",E36,""),IF(C36="Medical",IF(E36&lt;&gt;"",E36,""),IF(C36="Travel",IF(E36&lt;&gt;"",E36,""),IF(C36="Mileage",IF(E36&lt;&gt;"",E36,""),IF(C36="HSA/FSA",0,""))))))</f>
        <v/>
      </c>
      <c r="H36" s="5" t="n"/>
      <c r="I36" s="5" t="n"/>
    </row>
    <row r="37" ht="16" customHeight="1">
      <c r="A37" s="3" t="n"/>
      <c r="B37" s="3" t="n"/>
      <c r="C37" s="3" t="n"/>
      <c r="D37" s="3" t="n"/>
      <c r="E37" s="4" t="n"/>
      <c r="F37" s="4" t="n"/>
      <c r="G37" s="4">
        <f>IF(C37="Food",IF(AND(E37&lt;&gt;"",F37&lt;&gt;""),E37-F37,""),IF(C37="Specialty",IF(E37&lt;&gt;"",E37,""),IF(C37="Medical",IF(E37&lt;&gt;"",E37,""),IF(C37="Travel",IF(E37&lt;&gt;"",E37,""),IF(C37="Mileage",IF(E37&lt;&gt;"",E37,""),IF(C37="HSA/FSA",0,""))))))</f>
        <v/>
      </c>
      <c r="H37" s="3" t="n"/>
      <c r="I37" s="3" t="n"/>
    </row>
    <row r="38" ht="16" customHeight="1">
      <c r="A38" s="5" t="n"/>
      <c r="B38" s="5" t="n"/>
      <c r="C38" s="5" t="n"/>
      <c r="D38" s="5" t="n"/>
      <c r="E38" s="6" t="n"/>
      <c r="F38" s="6" t="n"/>
      <c r="G38" s="6">
        <f>IF(C38="Food",IF(AND(E38&lt;&gt;"",F38&lt;&gt;""),E38-F38,""),IF(C38="Specialty",IF(E38&lt;&gt;"",E38,""),IF(C38="Medical",IF(E38&lt;&gt;"",E38,""),IF(C38="Travel",IF(E38&lt;&gt;"",E38,""),IF(C38="Mileage",IF(E38&lt;&gt;"",E38,""),IF(C38="HSA/FSA",0,""))))))</f>
        <v/>
      </c>
      <c r="H38" s="5" t="n"/>
      <c r="I38" s="5" t="n"/>
    </row>
    <row r="39" ht="16" customHeight="1">
      <c r="A39" s="3" t="n"/>
      <c r="B39" s="3" t="n"/>
      <c r="C39" s="3" t="n"/>
      <c r="D39" s="3" t="n"/>
      <c r="E39" s="4" t="n"/>
      <c r="F39" s="4" t="n"/>
      <c r="G39" s="4">
        <f>IF(C39="Food",IF(AND(E39&lt;&gt;"",F39&lt;&gt;""),E39-F39,""),IF(C39="Specialty",IF(E39&lt;&gt;"",E39,""),IF(C39="Medical",IF(E39&lt;&gt;"",E39,""),IF(C39="Travel",IF(E39&lt;&gt;"",E39,""),IF(C39="Mileage",IF(E39&lt;&gt;"",E39,""),IF(C39="HSA/FSA",0,""))))))</f>
        <v/>
      </c>
      <c r="H39" s="3" t="n"/>
      <c r="I39" s="3" t="n"/>
    </row>
    <row r="40" ht="16" customHeight="1">
      <c r="A40" s="5" t="n"/>
      <c r="B40" s="5" t="n"/>
      <c r="C40" s="5" t="n"/>
      <c r="D40" s="5" t="n"/>
      <c r="E40" s="6" t="n"/>
      <c r="F40" s="6" t="n"/>
      <c r="G40" s="6">
        <f>IF(C40="Food",IF(AND(E40&lt;&gt;"",F40&lt;&gt;""),E40-F40,""),IF(C40="Specialty",IF(E40&lt;&gt;"",E40,""),IF(C40="Medical",IF(E40&lt;&gt;"",E40,""),IF(C40="Travel",IF(E40&lt;&gt;"",E40,""),IF(C40="Mileage",IF(E40&lt;&gt;"",E40,""),IF(C40="HSA/FSA",0,""))))))</f>
        <v/>
      </c>
      <c r="H40" s="5" t="n"/>
      <c r="I40" s="5" t="n"/>
    </row>
    <row r="41" ht="16" customHeight="1">
      <c r="A41" s="3" t="n"/>
      <c r="B41" s="3" t="n"/>
      <c r="C41" s="3" t="n"/>
      <c r="D41" s="3" t="n"/>
      <c r="E41" s="4" t="n"/>
      <c r="F41" s="4" t="n"/>
      <c r="G41" s="4">
        <f>IF(C41="Food",IF(AND(E41&lt;&gt;"",F41&lt;&gt;""),E41-F41,""),IF(C41="Specialty",IF(E41&lt;&gt;"",E41,""),IF(C41="Medical",IF(E41&lt;&gt;"",E41,""),IF(C41="Travel",IF(E41&lt;&gt;"",E41,""),IF(C41="Mileage",IF(E41&lt;&gt;"",E41,""),IF(C41="HSA/FSA",0,""))))))</f>
        <v/>
      </c>
      <c r="H41" s="3" t="n"/>
      <c r="I41" s="3" t="n"/>
    </row>
    <row r="42" ht="16" customHeight="1">
      <c r="A42" s="5" t="n"/>
      <c r="B42" s="5" t="n"/>
      <c r="C42" s="5" t="n"/>
      <c r="D42" s="5" t="n"/>
      <c r="E42" s="6" t="n"/>
      <c r="F42" s="6" t="n"/>
      <c r="G42" s="6">
        <f>IF(C42="Food",IF(AND(E42&lt;&gt;"",F42&lt;&gt;""),E42-F42,""),IF(C42="Specialty",IF(E42&lt;&gt;"",E42,""),IF(C42="Medical",IF(E42&lt;&gt;"",E42,""),IF(C42="Travel",IF(E42&lt;&gt;"",E42,""),IF(C42="Mileage",IF(E42&lt;&gt;"",E42,""),IF(C42="HSA/FSA",0,""))))))</f>
        <v/>
      </c>
      <c r="H42" s="5" t="n"/>
      <c r="I42" s="5" t="n"/>
    </row>
    <row r="43" ht="16" customHeight="1">
      <c r="A43" s="3" t="n"/>
      <c r="B43" s="3" t="n"/>
      <c r="C43" s="3" t="n"/>
      <c r="D43" s="3" t="n"/>
      <c r="E43" s="4" t="n"/>
      <c r="F43" s="4" t="n"/>
      <c r="G43" s="4">
        <f>IF(C43="Food",IF(AND(E43&lt;&gt;"",F43&lt;&gt;""),E43-F43,""),IF(C43="Specialty",IF(E43&lt;&gt;"",E43,""),IF(C43="Medical",IF(E43&lt;&gt;"",E43,""),IF(C43="Travel",IF(E43&lt;&gt;"",E43,""),IF(C43="Mileage",IF(E43&lt;&gt;"",E43,""),IF(C43="HSA/FSA",0,""))))))</f>
        <v/>
      </c>
      <c r="H43" s="3" t="n"/>
      <c r="I43" s="3" t="n"/>
    </row>
    <row r="44" ht="16" customHeight="1">
      <c r="A44" s="5" t="n"/>
      <c r="B44" s="5" t="n"/>
      <c r="C44" s="5" t="n"/>
      <c r="D44" s="5" t="n"/>
      <c r="E44" s="6" t="n"/>
      <c r="F44" s="6" t="n"/>
      <c r="G44" s="6">
        <f>IF(C44="Food",IF(AND(E44&lt;&gt;"",F44&lt;&gt;""),E44-F44,""),IF(C44="Specialty",IF(E44&lt;&gt;"",E44,""),IF(C44="Medical",IF(E44&lt;&gt;"",E44,""),IF(C44="Travel",IF(E44&lt;&gt;"",E44,""),IF(C44="Mileage",IF(E44&lt;&gt;"",E44,""),IF(C44="HSA/FSA",0,""))))))</f>
        <v/>
      </c>
      <c r="H44" s="5" t="n"/>
      <c r="I44" s="5" t="n"/>
    </row>
    <row r="45" ht="16" customHeight="1">
      <c r="A45" s="3" t="n"/>
      <c r="B45" s="3" t="n"/>
      <c r="C45" s="3" t="n"/>
      <c r="D45" s="3" t="n"/>
      <c r="E45" s="4" t="n"/>
      <c r="F45" s="4" t="n"/>
      <c r="G45" s="4">
        <f>IF(C45="Food",IF(AND(E45&lt;&gt;"",F45&lt;&gt;""),E45-F45,""),IF(C45="Specialty",IF(E45&lt;&gt;"",E45,""),IF(C45="Medical",IF(E45&lt;&gt;"",E45,""),IF(C45="Travel",IF(E45&lt;&gt;"",E45,""),IF(C45="Mileage",IF(E45&lt;&gt;"",E45,""),IF(C45="HSA/FSA",0,""))))))</f>
        <v/>
      </c>
      <c r="H45" s="3" t="n"/>
      <c r="I45" s="3" t="n"/>
    </row>
    <row r="46" ht="16" customHeight="1">
      <c r="A46" s="5" t="n"/>
      <c r="B46" s="5" t="n"/>
      <c r="C46" s="5" t="n"/>
      <c r="D46" s="5" t="n"/>
      <c r="E46" s="6" t="n"/>
      <c r="F46" s="6" t="n"/>
      <c r="G46" s="6">
        <f>IF(C46="Food",IF(AND(E46&lt;&gt;"",F46&lt;&gt;""),E46-F46,""),IF(C46="Specialty",IF(E46&lt;&gt;"",E46,""),IF(C46="Medical",IF(E46&lt;&gt;"",E46,""),IF(C46="Travel",IF(E46&lt;&gt;"",E46,""),IF(C46="Mileage",IF(E46&lt;&gt;"",E46,""),IF(C46="HSA/FSA",0,""))))))</f>
        <v/>
      </c>
      <c r="H46" s="5" t="n"/>
      <c r="I46" s="5" t="n"/>
    </row>
    <row r="47" ht="16" customHeight="1">
      <c r="A47" s="3" t="n"/>
      <c r="B47" s="3" t="n"/>
      <c r="C47" s="3" t="n"/>
      <c r="D47" s="3" t="n"/>
      <c r="E47" s="4" t="n"/>
      <c r="F47" s="4" t="n"/>
      <c r="G47" s="4">
        <f>IF(C47="Food",IF(AND(E47&lt;&gt;"",F47&lt;&gt;""),E47-F47,""),IF(C47="Specialty",IF(E47&lt;&gt;"",E47,""),IF(C47="Medical",IF(E47&lt;&gt;"",E47,""),IF(C47="Travel",IF(E47&lt;&gt;"",E47,""),IF(C47="Mileage",IF(E47&lt;&gt;"",E47,""),IF(C47="HSA/FSA",0,""))))))</f>
        <v/>
      </c>
      <c r="H47" s="3" t="n"/>
      <c r="I47" s="3" t="n"/>
    </row>
    <row r="48" ht="16" customHeight="1">
      <c r="A48" s="5" t="n"/>
      <c r="B48" s="5" t="n"/>
      <c r="C48" s="5" t="n"/>
      <c r="D48" s="5" t="n"/>
      <c r="E48" s="6" t="n"/>
      <c r="F48" s="6" t="n"/>
      <c r="G48" s="6">
        <f>IF(C48="Food",IF(AND(E48&lt;&gt;"",F48&lt;&gt;""),E48-F48,""),IF(C48="Specialty",IF(E48&lt;&gt;"",E48,""),IF(C48="Medical",IF(E48&lt;&gt;"",E48,""),IF(C48="Travel",IF(E48&lt;&gt;"",E48,""),IF(C48="Mileage",IF(E48&lt;&gt;"",E48,""),IF(C48="HSA/FSA",0,""))))))</f>
        <v/>
      </c>
      <c r="H48" s="5" t="n"/>
      <c r="I48" s="5" t="n"/>
    </row>
    <row r="49" ht="16" customHeight="1">
      <c r="A49" s="3" t="n"/>
      <c r="B49" s="3" t="n"/>
      <c r="C49" s="3" t="n"/>
      <c r="D49" s="3" t="n"/>
      <c r="E49" s="4" t="n"/>
      <c r="F49" s="4" t="n"/>
      <c r="G49" s="4">
        <f>IF(C49="Food",IF(AND(E49&lt;&gt;"",F49&lt;&gt;""),E49-F49,""),IF(C49="Specialty",IF(E49&lt;&gt;"",E49,""),IF(C49="Medical",IF(E49&lt;&gt;"",E49,""),IF(C49="Travel",IF(E49&lt;&gt;"",E49,""),IF(C49="Mileage",IF(E49&lt;&gt;"",E49,""),IF(C49="HSA/FSA",0,""))))))</f>
        <v/>
      </c>
      <c r="H49" s="3" t="n"/>
      <c r="I49" s="3" t="n"/>
    </row>
    <row r="50" ht="16" customHeight="1">
      <c r="A50" s="5" t="n"/>
      <c r="B50" s="5" t="n"/>
      <c r="C50" s="5" t="n"/>
      <c r="D50" s="5" t="n"/>
      <c r="E50" s="6" t="n"/>
      <c r="F50" s="6" t="n"/>
      <c r="G50" s="6">
        <f>IF(C50="Food",IF(AND(E50&lt;&gt;"",F50&lt;&gt;""),E50-F50,""),IF(C50="Specialty",IF(E50&lt;&gt;"",E50,""),IF(C50="Medical",IF(E50&lt;&gt;"",E50,""),IF(C50="Travel",IF(E50&lt;&gt;"",E50,""),IF(C50="Mileage",IF(E50&lt;&gt;"",E50,""),IF(C50="HSA/FSA",0,""))))))</f>
        <v/>
      </c>
      <c r="H50" s="5" t="n"/>
      <c r="I50" s="5" t="n"/>
    </row>
    <row r="51" ht="16" customHeight="1">
      <c r="A51" s="3" t="n"/>
      <c r="B51" s="3" t="n"/>
      <c r="C51" s="3" t="n"/>
      <c r="D51" s="3" t="n"/>
      <c r="E51" s="4" t="n"/>
      <c r="F51" s="4" t="n"/>
      <c r="G51" s="4">
        <f>IF(C51="Food",IF(AND(E51&lt;&gt;"",F51&lt;&gt;""),E51-F51,""),IF(C51="Specialty",IF(E51&lt;&gt;"",E51,""),IF(C51="Medical",IF(E51&lt;&gt;"",E51,""),IF(C51="Travel",IF(E51&lt;&gt;"",E51,""),IF(C51="Mileage",IF(E51&lt;&gt;"",E51,""),IF(C51="HSA/FSA",0,""))))))</f>
        <v/>
      </c>
      <c r="H51" s="3" t="n"/>
      <c r="I51" s="3" t="n"/>
    </row>
    <row r="52" ht="16" customHeight="1">
      <c r="A52" s="5" t="n"/>
      <c r="B52" s="5" t="n"/>
      <c r="C52" s="5" t="n"/>
      <c r="D52" s="5" t="n"/>
      <c r="E52" s="6" t="n"/>
      <c r="F52" s="6" t="n"/>
      <c r="G52" s="6">
        <f>IF(C52="Food",IF(AND(E52&lt;&gt;"",F52&lt;&gt;""),E52-F52,""),IF(C52="Specialty",IF(E52&lt;&gt;"",E52,""),IF(C52="Medical",IF(E52&lt;&gt;"",E52,""),IF(C52="Travel",IF(E52&lt;&gt;"",E52,""),IF(C52="Mileage",IF(E52&lt;&gt;"",E52,""),IF(C52="HSA/FSA",0,""))))))</f>
        <v/>
      </c>
      <c r="H52" s="5" t="n"/>
      <c r="I52" s="5" t="n"/>
    </row>
    <row r="53" ht="16" customHeight="1">
      <c r="A53" s="3" t="n"/>
      <c r="B53" s="3" t="n"/>
      <c r="C53" s="3" t="n"/>
      <c r="D53" s="3" t="n"/>
      <c r="E53" s="4" t="n"/>
      <c r="F53" s="4" t="n"/>
      <c r="G53" s="4">
        <f>IF(C53="Food",IF(AND(E53&lt;&gt;"",F53&lt;&gt;""),E53-F53,""),IF(C53="Specialty",IF(E53&lt;&gt;"",E53,""),IF(C53="Medical",IF(E53&lt;&gt;"",E53,""),IF(C53="Travel",IF(E53&lt;&gt;"",E53,""),IF(C53="Mileage",IF(E53&lt;&gt;"",E53,""),IF(C53="HSA/FSA",0,""))))))</f>
        <v/>
      </c>
      <c r="H53" s="3" t="n"/>
      <c r="I53" s="3" t="n"/>
    </row>
    <row r="54" ht="16" customHeight="1">
      <c r="A54" s="5" t="n"/>
      <c r="B54" s="5" t="n"/>
      <c r="C54" s="5" t="n"/>
      <c r="D54" s="5" t="n"/>
      <c r="E54" s="6" t="n"/>
      <c r="F54" s="6" t="n"/>
      <c r="G54" s="6">
        <f>IF(C54="Food",IF(AND(E54&lt;&gt;"",F54&lt;&gt;""),E54-F54,""),IF(C54="Specialty",IF(E54&lt;&gt;"",E54,""),IF(C54="Medical",IF(E54&lt;&gt;"",E54,""),IF(C54="Travel",IF(E54&lt;&gt;"",E54,""),IF(C54="Mileage",IF(E54&lt;&gt;"",E54,""),IF(C54="HSA/FSA",0,""))))))</f>
        <v/>
      </c>
      <c r="H54" s="5" t="n"/>
      <c r="I54" s="5" t="n"/>
    </row>
    <row r="55" ht="16" customHeight="1">
      <c r="A55" s="3" t="n"/>
      <c r="B55" s="3" t="n"/>
      <c r="C55" s="3" t="n"/>
      <c r="D55" s="3" t="n"/>
      <c r="E55" s="4" t="n"/>
      <c r="F55" s="4" t="n"/>
      <c r="G55" s="4">
        <f>IF(C55="Food",IF(AND(E55&lt;&gt;"",F55&lt;&gt;""),E55-F55,""),IF(C55="Specialty",IF(E55&lt;&gt;"",E55,""),IF(C55="Medical",IF(E55&lt;&gt;"",E55,""),IF(C55="Travel",IF(E55&lt;&gt;"",E55,""),IF(C55="Mileage",IF(E55&lt;&gt;"",E55,""),IF(C55="HSA/FSA",0,""))))))</f>
        <v/>
      </c>
      <c r="H55" s="3" t="n"/>
      <c r="I55" s="3" t="n"/>
    </row>
    <row r="56" ht="16" customHeight="1">
      <c r="A56" s="5" t="n"/>
      <c r="B56" s="5" t="n"/>
      <c r="C56" s="5" t="n"/>
      <c r="D56" s="5" t="n"/>
      <c r="E56" s="6" t="n"/>
      <c r="F56" s="6" t="n"/>
      <c r="G56" s="6">
        <f>IF(C56="Food",IF(AND(E56&lt;&gt;"",F56&lt;&gt;""),E56-F56,""),IF(C56="Specialty",IF(E56&lt;&gt;"",E56,""),IF(C56="Medical",IF(E56&lt;&gt;"",E56,""),IF(C56="Travel",IF(E56&lt;&gt;"",E56,""),IF(C56="Mileage",IF(E56&lt;&gt;"",E56,""),IF(C56="HSA/FSA",0,""))))))</f>
        <v/>
      </c>
      <c r="H56" s="5" t="n"/>
      <c r="I56" s="5" t="n"/>
    </row>
    <row r="57" ht="16" customHeight="1">
      <c r="A57" s="3" t="n"/>
      <c r="B57" s="3" t="n"/>
      <c r="C57" s="3" t="n"/>
      <c r="D57" s="3" t="n"/>
      <c r="E57" s="4" t="n"/>
      <c r="F57" s="4" t="n"/>
      <c r="G57" s="4">
        <f>IF(C57="Food",IF(AND(E57&lt;&gt;"",F57&lt;&gt;""),E57-F57,""),IF(C57="Specialty",IF(E57&lt;&gt;"",E57,""),IF(C57="Medical",IF(E57&lt;&gt;"",E57,""),IF(C57="Travel",IF(E57&lt;&gt;"",E57,""),IF(C57="Mileage",IF(E57&lt;&gt;"",E57,""),IF(C57="HSA/FSA",0,""))))))</f>
        <v/>
      </c>
      <c r="H57" s="3" t="n"/>
      <c r="I57" s="3" t="n"/>
    </row>
    <row r="58" ht="16" customHeight="1">
      <c r="A58" s="5" t="n"/>
      <c r="B58" s="5" t="n"/>
      <c r="C58" s="5" t="n"/>
      <c r="D58" s="5" t="n"/>
      <c r="E58" s="6" t="n"/>
      <c r="F58" s="6" t="n"/>
      <c r="G58" s="6">
        <f>IF(C58="Food",IF(AND(E58&lt;&gt;"",F58&lt;&gt;""),E58-F58,""),IF(C58="Specialty",IF(E58&lt;&gt;"",E58,""),IF(C58="Medical",IF(E58&lt;&gt;"",E58,""),IF(C58="Travel",IF(E58&lt;&gt;"",E58,""),IF(C58="Mileage",IF(E58&lt;&gt;"",E58,""),IF(C58="HSA/FSA",0,""))))))</f>
        <v/>
      </c>
      <c r="H58" s="5" t="n"/>
      <c r="I58" s="5" t="n"/>
    </row>
    <row r="59" ht="16" customHeight="1">
      <c r="A59" s="3" t="n"/>
      <c r="B59" s="3" t="n"/>
      <c r="C59" s="3" t="n"/>
      <c r="D59" s="3" t="n"/>
      <c r="E59" s="4" t="n"/>
      <c r="F59" s="4" t="n"/>
      <c r="G59" s="4">
        <f>IF(C59="Food",IF(AND(E59&lt;&gt;"",F59&lt;&gt;""),E59-F59,""),IF(C59="Specialty",IF(E59&lt;&gt;"",E59,""),IF(C59="Medical",IF(E59&lt;&gt;"",E59,""),IF(C59="Travel",IF(E59&lt;&gt;"",E59,""),IF(C59="Mileage",IF(E59&lt;&gt;"",E59,""),IF(C59="HSA/FSA",0,""))))))</f>
        <v/>
      </c>
      <c r="H59" s="3" t="n"/>
      <c r="I59" s="3" t="n"/>
    </row>
    <row r="60" ht="16" customHeight="1">
      <c r="A60" s="5" t="n"/>
      <c r="B60" s="5" t="n"/>
      <c r="C60" s="5" t="n"/>
      <c r="D60" s="5" t="n"/>
      <c r="E60" s="6" t="n"/>
      <c r="F60" s="6" t="n"/>
      <c r="G60" s="6">
        <f>IF(C60="Food",IF(AND(E60&lt;&gt;"",F60&lt;&gt;""),E60-F60,""),IF(C60="Specialty",IF(E60&lt;&gt;"",E60,""),IF(C60="Medical",IF(E60&lt;&gt;"",E60,""),IF(C60="Travel",IF(E60&lt;&gt;"",E60,""),IF(C60="Mileage",IF(E60&lt;&gt;"",E60,""),IF(C60="HSA/FSA",0,""))))))</f>
        <v/>
      </c>
      <c r="H60" s="5" t="n"/>
      <c r="I60" s="5" t="n"/>
    </row>
    <row r="61" ht="16" customHeight="1">
      <c r="A61" s="3" t="n"/>
      <c r="B61" s="3" t="n"/>
      <c r="C61" s="3" t="n"/>
      <c r="D61" s="3" t="n"/>
      <c r="E61" s="4" t="n"/>
      <c r="F61" s="4" t="n"/>
      <c r="G61" s="4">
        <f>IF(C61="Food",IF(AND(E61&lt;&gt;"",F61&lt;&gt;""),E61-F61,""),IF(C61="Specialty",IF(E61&lt;&gt;"",E61,""),IF(C61="Medical",IF(E61&lt;&gt;"",E61,""),IF(C61="Travel",IF(E61&lt;&gt;"",E61,""),IF(C61="Mileage",IF(E61&lt;&gt;"",E61,""),IF(C61="HSA/FSA",0,""))))))</f>
        <v/>
      </c>
      <c r="H61" s="3" t="n"/>
      <c r="I61" s="3" t="n"/>
    </row>
    <row r="62" ht="16" customHeight="1">
      <c r="A62" s="5" t="n"/>
      <c r="B62" s="5" t="n"/>
      <c r="C62" s="5" t="n"/>
      <c r="D62" s="5" t="n"/>
      <c r="E62" s="6" t="n"/>
      <c r="F62" s="6" t="n"/>
      <c r="G62" s="6">
        <f>IF(C62="Food",IF(AND(E62&lt;&gt;"",F62&lt;&gt;""),E62-F62,""),IF(C62="Specialty",IF(E62&lt;&gt;"",E62,""),IF(C62="Medical",IF(E62&lt;&gt;"",E62,""),IF(C62="Travel",IF(E62&lt;&gt;"",E62,""),IF(C62="Mileage",IF(E62&lt;&gt;"",E62,""),IF(C62="HSA/FSA",0,""))))))</f>
        <v/>
      </c>
      <c r="H62" s="5" t="n"/>
      <c r="I62" s="5" t="n"/>
    </row>
    <row r="63" ht="16" customHeight="1">
      <c r="A63" s="3" t="n"/>
      <c r="B63" s="3" t="n"/>
      <c r="C63" s="3" t="n"/>
      <c r="D63" s="3" t="n"/>
      <c r="E63" s="4" t="n"/>
      <c r="F63" s="4" t="n"/>
      <c r="G63" s="4">
        <f>IF(C63="Food",IF(AND(E63&lt;&gt;"",F63&lt;&gt;""),E63-F63,""),IF(C63="Specialty",IF(E63&lt;&gt;"",E63,""),IF(C63="Medical",IF(E63&lt;&gt;"",E63,""),IF(C63="Travel",IF(E63&lt;&gt;"",E63,""),IF(C63="Mileage",IF(E63&lt;&gt;"",E63,""),IF(C63="HSA/FSA",0,""))))))</f>
        <v/>
      </c>
      <c r="H63" s="3" t="n"/>
      <c r="I63" s="3" t="n"/>
    </row>
    <row r="64" ht="16" customHeight="1">
      <c r="A64" s="5" t="n"/>
      <c r="B64" s="5" t="n"/>
      <c r="C64" s="5" t="n"/>
      <c r="D64" s="5" t="n"/>
      <c r="E64" s="6" t="n"/>
      <c r="F64" s="6" t="n"/>
      <c r="G64" s="6">
        <f>IF(C64="Food",IF(AND(E64&lt;&gt;"",F64&lt;&gt;""),E64-F64,""),IF(C64="Specialty",IF(E64&lt;&gt;"",E64,""),IF(C64="Medical",IF(E64&lt;&gt;"",E64,""),IF(C64="Travel",IF(E64&lt;&gt;"",E64,""),IF(C64="Mileage",IF(E64&lt;&gt;"",E64,""),IF(C64="HSA/FSA",0,""))))))</f>
        <v/>
      </c>
      <c r="H64" s="5" t="n"/>
      <c r="I64" s="5" t="n"/>
    </row>
    <row r="65" ht="16" customHeight="1">
      <c r="A65" s="3" t="n"/>
      <c r="B65" s="3" t="n"/>
      <c r="C65" s="3" t="n"/>
      <c r="D65" s="3" t="n"/>
      <c r="E65" s="4" t="n"/>
      <c r="F65" s="4" t="n"/>
      <c r="G65" s="4">
        <f>IF(C65="Food",IF(AND(E65&lt;&gt;"",F65&lt;&gt;""),E65-F65,""),IF(C65="Specialty",IF(E65&lt;&gt;"",E65,""),IF(C65="Medical",IF(E65&lt;&gt;"",E65,""),IF(C65="Travel",IF(E65&lt;&gt;"",E65,""),IF(C65="Mileage",IF(E65&lt;&gt;"",E65,""),IF(C65="HSA/FSA",0,""))))))</f>
        <v/>
      </c>
      <c r="H65" s="3" t="n"/>
      <c r="I65" s="3" t="n"/>
    </row>
    <row r="66" ht="16" customHeight="1">
      <c r="A66" s="5" t="n"/>
      <c r="B66" s="5" t="n"/>
      <c r="C66" s="5" t="n"/>
      <c r="D66" s="5" t="n"/>
      <c r="E66" s="6" t="n"/>
      <c r="F66" s="6" t="n"/>
      <c r="G66" s="6">
        <f>IF(C66="Food",IF(AND(E66&lt;&gt;"",F66&lt;&gt;""),E66-F66,""),IF(C66="Specialty",IF(E66&lt;&gt;"",E66,""),IF(C66="Medical",IF(E66&lt;&gt;"",E66,""),IF(C66="Travel",IF(E66&lt;&gt;"",E66,""),IF(C66="Mileage",IF(E66&lt;&gt;"",E66,""),IF(C66="HSA/FSA",0,""))))))</f>
        <v/>
      </c>
      <c r="H66" s="5" t="n"/>
      <c r="I66" s="5" t="n"/>
    </row>
    <row r="67" ht="16" customHeight="1">
      <c r="A67" s="3" t="n"/>
      <c r="B67" s="3" t="n"/>
      <c r="C67" s="3" t="n"/>
      <c r="D67" s="3" t="n"/>
      <c r="E67" s="4" t="n"/>
      <c r="F67" s="4" t="n"/>
      <c r="G67" s="4">
        <f>IF(C67="Food",IF(AND(E67&lt;&gt;"",F67&lt;&gt;""),E67-F67,""),IF(C67="Specialty",IF(E67&lt;&gt;"",E67,""),IF(C67="Medical",IF(E67&lt;&gt;"",E67,""),IF(C67="Travel",IF(E67&lt;&gt;"",E67,""),IF(C67="Mileage",IF(E67&lt;&gt;"",E67,""),IF(C67="HSA/FSA",0,""))))))</f>
        <v/>
      </c>
      <c r="H67" s="3" t="n"/>
      <c r="I67" s="3" t="n"/>
    </row>
    <row r="68" ht="16" customHeight="1">
      <c r="A68" s="5" t="n"/>
      <c r="B68" s="5" t="n"/>
      <c r="C68" s="5" t="n"/>
      <c r="D68" s="5" t="n"/>
      <c r="E68" s="6" t="n"/>
      <c r="F68" s="6" t="n"/>
      <c r="G68" s="6">
        <f>IF(C68="Food",IF(AND(E68&lt;&gt;"",F68&lt;&gt;""),E68-F68,""),IF(C68="Specialty",IF(E68&lt;&gt;"",E68,""),IF(C68="Medical",IF(E68&lt;&gt;"",E68,""),IF(C68="Travel",IF(E68&lt;&gt;"",E68,""),IF(C68="Mileage",IF(E68&lt;&gt;"",E68,""),IF(C68="HSA/FSA",0,""))))))</f>
        <v/>
      </c>
      <c r="H68" s="5" t="n"/>
      <c r="I68" s="5" t="n"/>
    </row>
    <row r="69" ht="16" customHeight="1">
      <c r="A69" s="3" t="n"/>
      <c r="B69" s="3" t="n"/>
      <c r="C69" s="3" t="n"/>
      <c r="D69" s="3" t="n"/>
      <c r="E69" s="4" t="n"/>
      <c r="F69" s="4" t="n"/>
      <c r="G69" s="4">
        <f>IF(C69="Food",IF(AND(E69&lt;&gt;"",F69&lt;&gt;""),E69-F69,""),IF(C69="Specialty",IF(E69&lt;&gt;"",E69,""),IF(C69="Medical",IF(E69&lt;&gt;"",E69,""),IF(C69="Travel",IF(E69&lt;&gt;"",E69,""),IF(C69="Mileage",IF(E69&lt;&gt;"",E69,""),IF(C69="HSA/FSA",0,""))))))</f>
        <v/>
      </c>
      <c r="H69" s="3" t="n"/>
      <c r="I69" s="3" t="n"/>
    </row>
    <row r="70" ht="16" customHeight="1">
      <c r="A70" s="5" t="n"/>
      <c r="B70" s="5" t="n"/>
      <c r="C70" s="5" t="n"/>
      <c r="D70" s="5" t="n"/>
      <c r="E70" s="6" t="n"/>
      <c r="F70" s="6" t="n"/>
      <c r="G70" s="6">
        <f>IF(C70="Food",IF(AND(E70&lt;&gt;"",F70&lt;&gt;""),E70-F70,""),IF(C70="Specialty",IF(E70&lt;&gt;"",E70,""),IF(C70="Medical",IF(E70&lt;&gt;"",E70,""),IF(C70="Travel",IF(E70&lt;&gt;"",E70,""),IF(C70="Mileage",IF(E70&lt;&gt;"",E70,""),IF(C70="HSA/FSA",0,""))))))</f>
        <v/>
      </c>
      <c r="H70" s="5" t="n"/>
      <c r="I70" s="5" t="n"/>
    </row>
    <row r="71" ht="16" customHeight="1">
      <c r="A71" s="3" t="n"/>
      <c r="B71" s="3" t="n"/>
      <c r="C71" s="3" t="n"/>
      <c r="D71" s="3" t="n"/>
      <c r="E71" s="4" t="n"/>
      <c r="F71" s="4" t="n"/>
      <c r="G71" s="4">
        <f>IF(C71="Food",IF(AND(E71&lt;&gt;"",F71&lt;&gt;""),E71-F71,""),IF(C71="Specialty",IF(E71&lt;&gt;"",E71,""),IF(C71="Medical",IF(E71&lt;&gt;"",E71,""),IF(C71="Travel",IF(E71&lt;&gt;"",E71,""),IF(C71="Mileage",IF(E71&lt;&gt;"",E71,""),IF(C71="HSA/FSA",0,""))))))</f>
        <v/>
      </c>
      <c r="H71" s="3" t="n"/>
      <c r="I71" s="3" t="n"/>
    </row>
    <row r="72" ht="16" customHeight="1">
      <c r="A72" s="5" t="n"/>
      <c r="B72" s="5" t="n"/>
      <c r="C72" s="5" t="n"/>
      <c r="D72" s="5" t="n"/>
      <c r="E72" s="6" t="n"/>
      <c r="F72" s="6" t="n"/>
      <c r="G72" s="6">
        <f>IF(C72="Food",IF(AND(E72&lt;&gt;"",F72&lt;&gt;""),E72-F72,""),IF(C72="Specialty",IF(E72&lt;&gt;"",E72,""),IF(C72="Medical",IF(E72&lt;&gt;"",E72,""),IF(C72="Travel",IF(E72&lt;&gt;"",E72,""),IF(C72="Mileage",IF(E72&lt;&gt;"",E72,""),IF(C72="HSA/FSA",0,""))))))</f>
        <v/>
      </c>
      <c r="H72" s="5" t="n"/>
      <c r="I72" s="5" t="n"/>
    </row>
    <row r="73" ht="16" customHeight="1">
      <c r="A73" s="3" t="n"/>
      <c r="B73" s="3" t="n"/>
      <c r="C73" s="3" t="n"/>
      <c r="D73" s="3" t="n"/>
      <c r="E73" s="4" t="n"/>
      <c r="F73" s="4" t="n"/>
      <c r="G73" s="4">
        <f>IF(C73="Food",IF(AND(E73&lt;&gt;"",F73&lt;&gt;""),E73-F73,""),IF(C73="Specialty",IF(E73&lt;&gt;"",E73,""),IF(C73="Medical",IF(E73&lt;&gt;"",E73,""),IF(C73="Travel",IF(E73&lt;&gt;"",E73,""),IF(C73="Mileage",IF(E73&lt;&gt;"",E73,""),IF(C73="HSA/FSA",0,""))))))</f>
        <v/>
      </c>
      <c r="H73" s="3" t="n"/>
      <c r="I73" s="3" t="n"/>
    </row>
    <row r="74" ht="16" customHeight="1">
      <c r="A74" s="5" t="n"/>
      <c r="B74" s="5" t="n"/>
      <c r="C74" s="5" t="n"/>
      <c r="D74" s="5" t="n"/>
      <c r="E74" s="6" t="n"/>
      <c r="F74" s="6" t="n"/>
      <c r="G74" s="6">
        <f>IF(C74="Food",IF(AND(E74&lt;&gt;"",F74&lt;&gt;""),E74-F74,""),IF(C74="Specialty",IF(E74&lt;&gt;"",E74,""),IF(C74="Medical",IF(E74&lt;&gt;"",E74,""),IF(C74="Travel",IF(E74&lt;&gt;"",E74,""),IF(C74="Mileage",IF(E74&lt;&gt;"",E74,""),IF(C74="HSA/FSA",0,""))))))</f>
        <v/>
      </c>
      <c r="H74" s="5" t="n"/>
      <c r="I74" s="5" t="n"/>
    </row>
    <row r="75" ht="16" customHeight="1">
      <c r="A75" s="3" t="n"/>
      <c r="B75" s="3" t="n"/>
      <c r="C75" s="3" t="n"/>
      <c r="D75" s="3" t="n"/>
      <c r="E75" s="4" t="n"/>
      <c r="F75" s="4" t="n"/>
      <c r="G75" s="4">
        <f>IF(C75="Food",IF(AND(E75&lt;&gt;"",F75&lt;&gt;""),E75-F75,""),IF(C75="Specialty",IF(E75&lt;&gt;"",E75,""),IF(C75="Medical",IF(E75&lt;&gt;"",E75,""),IF(C75="Travel",IF(E75&lt;&gt;"",E75,""),IF(C75="Mileage",IF(E75&lt;&gt;"",E75,""),IF(C75="HSA/FSA",0,""))))))</f>
        <v/>
      </c>
      <c r="H75" s="3" t="n"/>
      <c r="I75" s="3" t="n"/>
    </row>
    <row r="76" ht="16" customHeight="1">
      <c r="A76" s="5" t="n"/>
      <c r="B76" s="5" t="n"/>
      <c r="C76" s="5" t="n"/>
      <c r="D76" s="5" t="n"/>
      <c r="E76" s="6" t="n"/>
      <c r="F76" s="6" t="n"/>
      <c r="G76" s="6">
        <f>IF(C76="Food",IF(AND(E76&lt;&gt;"",F76&lt;&gt;""),E76-F76,""),IF(C76="Specialty",IF(E76&lt;&gt;"",E76,""),IF(C76="Medical",IF(E76&lt;&gt;"",E76,""),IF(C76="Travel",IF(E76&lt;&gt;"",E76,""),IF(C76="Mileage",IF(E76&lt;&gt;"",E76,""),IF(C76="HSA/FSA",0,""))))))</f>
        <v/>
      </c>
      <c r="H76" s="5" t="n"/>
      <c r="I76" s="5" t="n"/>
    </row>
    <row r="77" ht="16" customHeight="1">
      <c r="A77" s="3" t="n"/>
      <c r="B77" s="3" t="n"/>
      <c r="C77" s="3" t="n"/>
      <c r="D77" s="3" t="n"/>
      <c r="E77" s="4" t="n"/>
      <c r="F77" s="4" t="n"/>
      <c r="G77" s="4">
        <f>IF(C77="Food",IF(AND(E77&lt;&gt;"",F77&lt;&gt;""),E77-F77,""),IF(C77="Specialty",IF(E77&lt;&gt;"",E77,""),IF(C77="Medical",IF(E77&lt;&gt;"",E77,""),IF(C77="Travel",IF(E77&lt;&gt;"",E77,""),IF(C77="Mileage",IF(E77&lt;&gt;"",E77,""),IF(C77="HSA/FSA",0,""))))))</f>
        <v/>
      </c>
      <c r="H77" s="3" t="n"/>
      <c r="I77" s="3" t="n"/>
    </row>
    <row r="78" ht="16" customHeight="1">
      <c r="A78" s="5" t="n"/>
      <c r="B78" s="5" t="n"/>
      <c r="C78" s="5" t="n"/>
      <c r="D78" s="5" t="n"/>
      <c r="E78" s="6" t="n"/>
      <c r="F78" s="6" t="n"/>
      <c r="G78" s="6">
        <f>IF(C78="Food",IF(AND(E78&lt;&gt;"",F78&lt;&gt;""),E78-F78,""),IF(C78="Specialty",IF(E78&lt;&gt;"",E78,""),IF(C78="Medical",IF(E78&lt;&gt;"",E78,""),IF(C78="Travel",IF(E78&lt;&gt;"",E78,""),IF(C78="Mileage",IF(E78&lt;&gt;"",E78,""),IF(C78="HSA/FSA",0,""))))))</f>
        <v/>
      </c>
      <c r="H78" s="5" t="n"/>
      <c r="I78" s="5" t="n"/>
    </row>
    <row r="79" ht="16" customHeight="1">
      <c r="A79" s="3" t="n"/>
      <c r="B79" s="3" t="n"/>
      <c r="C79" s="3" t="n"/>
      <c r="D79" s="3" t="n"/>
      <c r="E79" s="4" t="n"/>
      <c r="F79" s="4" t="n"/>
      <c r="G79" s="4">
        <f>IF(C79="Food",IF(AND(E79&lt;&gt;"",F79&lt;&gt;""),E79-F79,""),IF(C79="Specialty",IF(E79&lt;&gt;"",E79,""),IF(C79="Medical",IF(E79&lt;&gt;"",E79,""),IF(C79="Travel",IF(E79&lt;&gt;"",E79,""),IF(C79="Mileage",IF(E79&lt;&gt;"",E79,""),IF(C79="HSA/FSA",0,""))))))</f>
        <v/>
      </c>
      <c r="H79" s="3" t="n"/>
      <c r="I79" s="3" t="n"/>
    </row>
    <row r="80" ht="16" customHeight="1">
      <c r="A80" s="5" t="n"/>
      <c r="B80" s="5" t="n"/>
      <c r="C80" s="5" t="n"/>
      <c r="D80" s="5" t="n"/>
      <c r="E80" s="6" t="n"/>
      <c r="F80" s="6" t="n"/>
      <c r="G80" s="6">
        <f>IF(C80="Food",IF(AND(E80&lt;&gt;"",F80&lt;&gt;""),E80-F80,""),IF(C80="Specialty",IF(E80&lt;&gt;"",E80,""),IF(C80="Medical",IF(E80&lt;&gt;"",E80,""),IF(C80="Travel",IF(E80&lt;&gt;"",E80,""),IF(C80="Mileage",IF(E80&lt;&gt;"",E80,""),IF(C80="HSA/FSA",0,""))))))</f>
        <v/>
      </c>
      <c r="H80" s="5" t="n"/>
      <c r="I80" s="5" t="n"/>
    </row>
    <row r="81" ht="16" customHeight="1">
      <c r="A81" s="3" t="n"/>
      <c r="B81" s="3" t="n"/>
      <c r="C81" s="3" t="n"/>
      <c r="D81" s="3" t="n"/>
      <c r="E81" s="4" t="n"/>
      <c r="F81" s="4" t="n"/>
      <c r="G81" s="4">
        <f>IF(C81="Food",IF(AND(E81&lt;&gt;"",F81&lt;&gt;""),E81-F81,""),IF(C81="Specialty",IF(E81&lt;&gt;"",E81,""),IF(C81="Medical",IF(E81&lt;&gt;"",E81,""),IF(C81="Travel",IF(E81&lt;&gt;"",E81,""),IF(C81="Mileage",IF(E81&lt;&gt;"",E81,""),IF(C81="HSA/FSA",0,""))))))</f>
        <v/>
      </c>
      <c r="H81" s="3" t="n"/>
      <c r="I81" s="3" t="n"/>
    </row>
    <row r="82" ht="16" customHeight="1">
      <c r="A82" s="5" t="n"/>
      <c r="B82" s="5" t="n"/>
      <c r="C82" s="5" t="n"/>
      <c r="D82" s="5" t="n"/>
      <c r="E82" s="6" t="n"/>
      <c r="F82" s="6" t="n"/>
      <c r="G82" s="6">
        <f>IF(C82="Food",IF(AND(E82&lt;&gt;"",F82&lt;&gt;""),E82-F82,""),IF(C82="Specialty",IF(E82&lt;&gt;"",E82,""),IF(C82="Medical",IF(E82&lt;&gt;"",E82,""),IF(C82="Travel",IF(E82&lt;&gt;"",E82,""),IF(C82="Mileage",IF(E82&lt;&gt;"",E82,""),IF(C82="HSA/FSA",0,""))))))</f>
        <v/>
      </c>
      <c r="H82" s="5" t="n"/>
      <c r="I82" s="5" t="n"/>
    </row>
    <row r="83" ht="16" customHeight="1">
      <c r="A83" s="3" t="n"/>
      <c r="B83" s="3" t="n"/>
      <c r="C83" s="3" t="n"/>
      <c r="D83" s="3" t="n"/>
      <c r="E83" s="4" t="n"/>
      <c r="F83" s="4" t="n"/>
      <c r="G83" s="4">
        <f>IF(C83="Food",IF(AND(E83&lt;&gt;"",F83&lt;&gt;""),E83-F83,""),IF(C83="Specialty",IF(E83&lt;&gt;"",E83,""),IF(C83="Medical",IF(E83&lt;&gt;"",E83,""),IF(C83="Travel",IF(E83&lt;&gt;"",E83,""),IF(C83="Mileage",IF(E83&lt;&gt;"",E83,""),IF(C83="HSA/FSA",0,""))))))</f>
        <v/>
      </c>
      <c r="H83" s="3" t="n"/>
      <c r="I83" s="3" t="n"/>
    </row>
    <row r="84" ht="16" customHeight="1">
      <c r="A84" s="5" t="n"/>
      <c r="B84" s="5" t="n"/>
      <c r="C84" s="5" t="n"/>
      <c r="D84" s="5" t="n"/>
      <c r="E84" s="6" t="n"/>
      <c r="F84" s="6" t="n"/>
      <c r="G84" s="6">
        <f>IF(C84="Food",IF(AND(E84&lt;&gt;"",F84&lt;&gt;""),E84-F84,""),IF(C84="Specialty",IF(E84&lt;&gt;"",E84,""),IF(C84="Medical",IF(E84&lt;&gt;"",E84,""),IF(C84="Travel",IF(E84&lt;&gt;"",E84,""),IF(C84="Mileage",IF(E84&lt;&gt;"",E84,""),IF(C84="HSA/FSA",0,""))))))</f>
        <v/>
      </c>
      <c r="H84" s="5" t="n"/>
      <c r="I84" s="5" t="n"/>
    </row>
    <row r="85" ht="16" customHeight="1">
      <c r="A85" s="3" t="n"/>
      <c r="B85" s="3" t="n"/>
      <c r="C85" s="3" t="n"/>
      <c r="D85" s="3" t="n"/>
      <c r="E85" s="4" t="n"/>
      <c r="F85" s="4" t="n"/>
      <c r="G85" s="4">
        <f>IF(C85="Food",IF(AND(E85&lt;&gt;"",F85&lt;&gt;""),E85-F85,""),IF(C85="Specialty",IF(E85&lt;&gt;"",E85,""),IF(C85="Medical",IF(E85&lt;&gt;"",E85,""),IF(C85="Travel",IF(E85&lt;&gt;"",E85,""),IF(C85="Mileage",IF(E85&lt;&gt;"",E85,""),IF(C85="HSA/FSA",0,""))))))</f>
        <v/>
      </c>
      <c r="H85" s="3" t="n"/>
      <c r="I85" s="3" t="n"/>
    </row>
    <row r="86" ht="16" customHeight="1">
      <c r="A86" s="5" t="n"/>
      <c r="B86" s="5" t="n"/>
      <c r="C86" s="5" t="n"/>
      <c r="D86" s="5" t="n"/>
      <c r="E86" s="6" t="n"/>
      <c r="F86" s="6" t="n"/>
      <c r="G86" s="6">
        <f>IF(C86="Food",IF(AND(E86&lt;&gt;"",F86&lt;&gt;""),E86-F86,""),IF(C86="Specialty",IF(E86&lt;&gt;"",E86,""),IF(C86="Medical",IF(E86&lt;&gt;"",E86,""),IF(C86="Travel",IF(E86&lt;&gt;"",E86,""),IF(C86="Mileage",IF(E86&lt;&gt;"",E86,""),IF(C86="HSA/FSA",0,""))))))</f>
        <v/>
      </c>
      <c r="H86" s="5" t="n"/>
      <c r="I86" s="5" t="n"/>
    </row>
    <row r="87" ht="16" customHeight="1">
      <c r="A87" s="3" t="n"/>
      <c r="B87" s="3" t="n"/>
      <c r="C87" s="3" t="n"/>
      <c r="D87" s="3" t="n"/>
      <c r="E87" s="4" t="n"/>
      <c r="F87" s="4" t="n"/>
      <c r="G87" s="4">
        <f>IF(C87="Food",IF(AND(E87&lt;&gt;"",F87&lt;&gt;""),E87-F87,""),IF(C87="Specialty",IF(E87&lt;&gt;"",E87,""),IF(C87="Medical",IF(E87&lt;&gt;"",E87,""),IF(C87="Travel",IF(E87&lt;&gt;"",E87,""),IF(C87="Mileage",IF(E87&lt;&gt;"",E87,""),IF(C87="HSA/FSA",0,""))))))</f>
        <v/>
      </c>
      <c r="H87" s="3" t="n"/>
      <c r="I87" s="3" t="n"/>
    </row>
    <row r="88" ht="16" customHeight="1">
      <c r="A88" s="5" t="n"/>
      <c r="B88" s="5" t="n"/>
      <c r="C88" s="5" t="n"/>
      <c r="D88" s="5" t="n"/>
      <c r="E88" s="6" t="n"/>
      <c r="F88" s="6" t="n"/>
      <c r="G88" s="6">
        <f>IF(C88="Food",IF(AND(E88&lt;&gt;"",F88&lt;&gt;""),E88-F88,""),IF(C88="Specialty",IF(E88&lt;&gt;"",E88,""),IF(C88="Medical",IF(E88&lt;&gt;"",E88,""),IF(C88="Travel",IF(E88&lt;&gt;"",E88,""),IF(C88="Mileage",IF(E88&lt;&gt;"",E88,""),IF(C88="HSA/FSA",0,""))))))</f>
        <v/>
      </c>
      <c r="H88" s="5" t="n"/>
      <c r="I88" s="5" t="n"/>
    </row>
    <row r="89" ht="16" customHeight="1">
      <c r="A89" s="3" t="n"/>
      <c r="B89" s="3" t="n"/>
      <c r="C89" s="3" t="n"/>
      <c r="D89" s="3" t="n"/>
      <c r="E89" s="4" t="n"/>
      <c r="F89" s="4" t="n"/>
      <c r="G89" s="4">
        <f>IF(C89="Food",IF(AND(E89&lt;&gt;"",F89&lt;&gt;""),E89-F89,""),IF(C89="Specialty",IF(E89&lt;&gt;"",E89,""),IF(C89="Medical",IF(E89&lt;&gt;"",E89,""),IF(C89="Travel",IF(E89&lt;&gt;"",E89,""),IF(C89="Mileage",IF(E89&lt;&gt;"",E89,""),IF(C89="HSA/FSA",0,""))))))</f>
        <v/>
      </c>
      <c r="H89" s="3" t="n"/>
      <c r="I89" s="3" t="n"/>
    </row>
    <row r="90" ht="16" customHeight="1">
      <c r="A90" s="5" t="n"/>
      <c r="B90" s="5" t="n"/>
      <c r="C90" s="5" t="n"/>
      <c r="D90" s="5" t="n"/>
      <c r="E90" s="6" t="n"/>
      <c r="F90" s="6" t="n"/>
      <c r="G90" s="6">
        <f>IF(C90="Food",IF(AND(E90&lt;&gt;"",F90&lt;&gt;""),E90-F90,""),IF(C90="Specialty",IF(E90&lt;&gt;"",E90,""),IF(C90="Medical",IF(E90&lt;&gt;"",E90,""),IF(C90="Travel",IF(E90&lt;&gt;"",E90,""),IF(C90="Mileage",IF(E90&lt;&gt;"",E90,""),IF(C90="HSA/FSA",0,""))))))</f>
        <v/>
      </c>
      <c r="H90" s="5" t="n"/>
      <c r="I90" s="5" t="n"/>
    </row>
    <row r="91" ht="16" customHeight="1">
      <c r="A91" s="3" t="n"/>
      <c r="B91" s="3" t="n"/>
      <c r="C91" s="3" t="n"/>
      <c r="D91" s="3" t="n"/>
      <c r="E91" s="4" t="n"/>
      <c r="F91" s="4" t="n"/>
      <c r="G91" s="4">
        <f>IF(C91="Food",IF(AND(E91&lt;&gt;"",F91&lt;&gt;""),E91-F91,""),IF(C91="Specialty",IF(E91&lt;&gt;"",E91,""),IF(C91="Medical",IF(E91&lt;&gt;"",E91,""),IF(C91="Travel",IF(E91&lt;&gt;"",E91,""),IF(C91="Mileage",IF(E91&lt;&gt;"",E91,""),IF(C91="HSA/FSA",0,""))))))</f>
        <v/>
      </c>
      <c r="H91" s="3" t="n"/>
      <c r="I91" s="3" t="n"/>
    </row>
    <row r="92" ht="16" customHeight="1">
      <c r="A92" s="5" t="n"/>
      <c r="B92" s="5" t="n"/>
      <c r="C92" s="5" t="n"/>
      <c r="D92" s="5" t="n"/>
      <c r="E92" s="6" t="n"/>
      <c r="F92" s="6" t="n"/>
      <c r="G92" s="6">
        <f>IF(C92="Food",IF(AND(E92&lt;&gt;"",F92&lt;&gt;""),E92-F92,""),IF(C92="Specialty",IF(E92&lt;&gt;"",E92,""),IF(C92="Medical",IF(E92&lt;&gt;"",E92,""),IF(C92="Travel",IF(E92&lt;&gt;"",E92,""),IF(C92="Mileage",IF(E92&lt;&gt;"",E92,""),IF(C92="HSA/FSA",0,""))))))</f>
        <v/>
      </c>
      <c r="H92" s="5" t="n"/>
      <c r="I92" s="5" t="n"/>
    </row>
    <row r="93" ht="16" customHeight="1">
      <c r="A93" s="3" t="n"/>
      <c r="B93" s="3" t="n"/>
      <c r="C93" s="3" t="n"/>
      <c r="D93" s="3" t="n"/>
      <c r="E93" s="4" t="n"/>
      <c r="F93" s="4" t="n"/>
      <c r="G93" s="4">
        <f>IF(C93="Food",IF(AND(E93&lt;&gt;"",F93&lt;&gt;""),E93-F93,""),IF(C93="Specialty",IF(E93&lt;&gt;"",E93,""),IF(C93="Medical",IF(E93&lt;&gt;"",E93,""),IF(C93="Travel",IF(E93&lt;&gt;"",E93,""),IF(C93="Mileage",IF(E93&lt;&gt;"",E93,""),IF(C93="HSA/FSA",0,""))))))</f>
        <v/>
      </c>
      <c r="H93" s="3" t="n"/>
      <c r="I93" s="3" t="n"/>
    </row>
    <row r="94" ht="16" customHeight="1">
      <c r="A94" s="5" t="n"/>
      <c r="B94" s="5" t="n"/>
      <c r="C94" s="5" t="n"/>
      <c r="D94" s="5" t="n"/>
      <c r="E94" s="6" t="n"/>
      <c r="F94" s="6" t="n"/>
      <c r="G94" s="6">
        <f>IF(C94="Food",IF(AND(E94&lt;&gt;"",F94&lt;&gt;""),E94-F94,""),IF(C94="Specialty",IF(E94&lt;&gt;"",E94,""),IF(C94="Medical",IF(E94&lt;&gt;"",E94,""),IF(C94="Travel",IF(E94&lt;&gt;"",E94,""),IF(C94="Mileage",IF(E94&lt;&gt;"",E94,""),IF(C94="HSA/FSA",0,""))))))</f>
        <v/>
      </c>
      <c r="H94" s="5" t="n"/>
      <c r="I94" s="5" t="n"/>
    </row>
    <row r="95" ht="16" customHeight="1">
      <c r="A95" s="3" t="n"/>
      <c r="B95" s="3" t="n"/>
      <c r="C95" s="3" t="n"/>
      <c r="D95" s="3" t="n"/>
      <c r="E95" s="4" t="n"/>
      <c r="F95" s="4" t="n"/>
      <c r="G95" s="4">
        <f>IF(C95="Food",IF(AND(E95&lt;&gt;"",F95&lt;&gt;""),E95-F95,""),IF(C95="Specialty",IF(E95&lt;&gt;"",E95,""),IF(C95="Medical",IF(E95&lt;&gt;"",E95,""),IF(C95="Travel",IF(E95&lt;&gt;"",E95,""),IF(C95="Mileage",IF(E95&lt;&gt;"",E95,""),IF(C95="HSA/FSA",0,""))))))</f>
        <v/>
      </c>
      <c r="H95" s="3" t="n"/>
      <c r="I95" s="3" t="n"/>
    </row>
    <row r="96" ht="16" customHeight="1">
      <c r="A96" s="5" t="n"/>
      <c r="B96" s="5" t="n"/>
      <c r="C96" s="5" t="n"/>
      <c r="D96" s="5" t="n"/>
      <c r="E96" s="6" t="n"/>
      <c r="F96" s="6" t="n"/>
      <c r="G96" s="6">
        <f>IF(C96="Food",IF(AND(E96&lt;&gt;"",F96&lt;&gt;""),E96-F96,""),IF(C96="Specialty",IF(E96&lt;&gt;"",E96,""),IF(C96="Medical",IF(E96&lt;&gt;"",E96,""),IF(C96="Travel",IF(E96&lt;&gt;"",E96,""),IF(C96="Mileage",IF(E96&lt;&gt;"",E96,""),IF(C96="HSA/FSA",0,""))))))</f>
        <v/>
      </c>
      <c r="H96" s="5" t="n"/>
      <c r="I96" s="5" t="n"/>
    </row>
    <row r="97" ht="16" customHeight="1">
      <c r="A97" s="3" t="n"/>
      <c r="B97" s="3" t="n"/>
      <c r="C97" s="3" t="n"/>
      <c r="D97" s="3" t="n"/>
      <c r="E97" s="4" t="n"/>
      <c r="F97" s="4" t="n"/>
      <c r="G97" s="4">
        <f>IF(C97="Food",IF(AND(E97&lt;&gt;"",F97&lt;&gt;""),E97-F97,""),IF(C97="Specialty",IF(E97&lt;&gt;"",E97,""),IF(C97="Medical",IF(E97&lt;&gt;"",E97,""),IF(C97="Travel",IF(E97&lt;&gt;"",E97,""),IF(C97="Mileage",IF(E97&lt;&gt;"",E97,""),IF(C97="HSA/FSA",0,""))))))</f>
        <v/>
      </c>
      <c r="H97" s="3" t="n"/>
      <c r="I97" s="3" t="n"/>
    </row>
    <row r="98" ht="16" customHeight="1">
      <c r="A98" s="5" t="n"/>
      <c r="B98" s="5" t="n"/>
      <c r="C98" s="5" t="n"/>
      <c r="D98" s="5" t="n"/>
      <c r="E98" s="6" t="n"/>
      <c r="F98" s="6" t="n"/>
      <c r="G98" s="6">
        <f>IF(C98="Food",IF(AND(E98&lt;&gt;"",F98&lt;&gt;""),E98-F98,""),IF(C98="Specialty",IF(E98&lt;&gt;"",E98,""),IF(C98="Medical",IF(E98&lt;&gt;"",E98,""),IF(C98="Travel",IF(E98&lt;&gt;"",E98,""),IF(C98="Mileage",IF(E98&lt;&gt;"",E98,""),IF(C98="HSA/FSA",0,""))))))</f>
        <v/>
      </c>
      <c r="H98" s="5" t="n"/>
      <c r="I98" s="5" t="n"/>
    </row>
    <row r="99" ht="16" customHeight="1">
      <c r="A99" s="3" t="n"/>
      <c r="B99" s="3" t="n"/>
      <c r="C99" s="3" t="n"/>
      <c r="D99" s="3" t="n"/>
      <c r="E99" s="4" t="n"/>
      <c r="F99" s="4" t="n"/>
      <c r="G99" s="4">
        <f>IF(C99="Food",IF(AND(E99&lt;&gt;"",F99&lt;&gt;""),E99-F99,""),IF(C99="Specialty",IF(E99&lt;&gt;"",E99,""),IF(C99="Medical",IF(E99&lt;&gt;"",E99,""),IF(C99="Travel",IF(E99&lt;&gt;"",E99,""),IF(C99="Mileage",IF(E99&lt;&gt;"",E99,""),IF(C99="HSA/FSA",0,""))))))</f>
        <v/>
      </c>
      <c r="H99" s="3" t="n"/>
      <c r="I99" s="3" t="n"/>
    </row>
    <row r="100" ht="16" customHeight="1">
      <c r="A100" s="5" t="n"/>
      <c r="B100" s="5" t="n"/>
      <c r="C100" s="5" t="n"/>
      <c r="D100" s="5" t="n"/>
      <c r="E100" s="6" t="n"/>
      <c r="F100" s="6" t="n"/>
      <c r="G100" s="6">
        <f>IF(C100="Food",IF(AND(E100&lt;&gt;"",F100&lt;&gt;""),E100-F100,""),IF(C100="Specialty",IF(E100&lt;&gt;"",E100,""),IF(C100="Medical",IF(E100&lt;&gt;"",E100,""),IF(C100="Travel",IF(E100&lt;&gt;"",E100,""),IF(C100="Mileage",IF(E100&lt;&gt;"",E100,""),IF(C100="HSA/FSA",0,""))))))</f>
        <v/>
      </c>
      <c r="H100" s="5" t="n"/>
      <c r="I100" s="5" t="n"/>
    </row>
    <row r="101" ht="16" customHeight="1">
      <c r="A101" s="3" t="n"/>
      <c r="B101" s="3" t="n"/>
      <c r="C101" s="3" t="n"/>
      <c r="D101" s="3" t="n"/>
      <c r="E101" s="4" t="n"/>
      <c r="F101" s="4" t="n"/>
      <c r="G101" s="4">
        <f>IF(C101="Food",IF(AND(E101&lt;&gt;"",F101&lt;&gt;""),E101-F101,""),IF(C101="Specialty",IF(E101&lt;&gt;"",E101,""),IF(C101="Medical",IF(E101&lt;&gt;"",E101,""),IF(C101="Travel",IF(E101&lt;&gt;"",E101,""),IF(C101="Mileage",IF(E101&lt;&gt;"",E101,""),IF(C101="HSA/FSA",0,""))))))</f>
        <v/>
      </c>
      <c r="H101" s="3" t="n"/>
      <c r="I101" s="3" t="n"/>
    </row>
    <row r="102" ht="16" customHeight="1">
      <c r="A102" s="5" t="n"/>
      <c r="B102" s="5" t="n"/>
      <c r="C102" s="5" t="n"/>
      <c r="D102" s="5" t="n"/>
      <c r="E102" s="6" t="n"/>
      <c r="F102" s="6" t="n"/>
      <c r="G102" s="6">
        <f>IF(C102="Food",IF(AND(E102&lt;&gt;"",F102&lt;&gt;""),E102-F102,""),IF(C102="Specialty",IF(E102&lt;&gt;"",E102,""),IF(C102="Medical",IF(E102&lt;&gt;"",E102,""),IF(C102="Travel",IF(E102&lt;&gt;"",E102,""),IF(C102="Mileage",IF(E102&lt;&gt;"",E102,""),IF(C102="HSA/FSA",0,""))))))</f>
        <v/>
      </c>
      <c r="H102" s="5" t="n"/>
      <c r="I102" s="5" t="n"/>
    </row>
    <row r="103" ht="16" customHeight="1">
      <c r="A103" s="3" t="n"/>
      <c r="B103" s="3" t="n"/>
      <c r="C103" s="3" t="n"/>
      <c r="D103" s="3" t="n"/>
      <c r="E103" s="4" t="n"/>
      <c r="F103" s="4" t="n"/>
      <c r="G103" s="4">
        <f>IF(C103="Food",IF(AND(E103&lt;&gt;"",F103&lt;&gt;""),E103-F103,""),IF(C103="Specialty",IF(E103&lt;&gt;"",E103,""),IF(C103="Medical",IF(E103&lt;&gt;"",E103,""),IF(C103="Travel",IF(E103&lt;&gt;"",E103,""),IF(C103="Mileage",IF(E103&lt;&gt;"",E103,""),IF(C103="HSA/FSA",0,""))))))</f>
        <v/>
      </c>
      <c r="H103" s="3" t="n"/>
      <c r="I103" s="3" t="n"/>
    </row>
    <row r="104" ht="16" customHeight="1">
      <c r="A104" s="5" t="n"/>
      <c r="B104" s="5" t="n"/>
      <c r="C104" s="5" t="n"/>
      <c r="D104" s="5" t="n"/>
      <c r="E104" s="6" t="n"/>
      <c r="F104" s="6" t="n"/>
      <c r="G104" s="6">
        <f>IF(C104="Food",IF(AND(E104&lt;&gt;"",F104&lt;&gt;""),E104-F104,""),IF(C104="Specialty",IF(E104&lt;&gt;"",E104,""),IF(C104="Medical",IF(E104&lt;&gt;"",E104,""),IF(C104="Travel",IF(E104&lt;&gt;"",E104,""),IF(C104="Mileage",IF(E104&lt;&gt;"",E104,""),IF(C104="HSA/FSA",0,""))))))</f>
        <v/>
      </c>
      <c r="H104" s="5" t="n"/>
      <c r="I104" s="5" t="n"/>
    </row>
    <row r="105" ht="16" customHeight="1">
      <c r="A105" s="3" t="n"/>
      <c r="B105" s="3" t="n"/>
      <c r="C105" s="3" t="n"/>
      <c r="D105" s="3" t="n"/>
      <c r="E105" s="4" t="n"/>
      <c r="F105" s="4" t="n"/>
      <c r="G105" s="4">
        <f>IF(C105="Food",IF(AND(E105&lt;&gt;"",F105&lt;&gt;""),E105-F105,""),IF(C105="Specialty",IF(E105&lt;&gt;"",E105,""),IF(C105="Medical",IF(E105&lt;&gt;"",E105,""),IF(C105="Travel",IF(E105&lt;&gt;"",E105,""),IF(C105="Mileage",IF(E105&lt;&gt;"",E105,""),IF(C105="HSA/FSA",0,""))))))</f>
        <v/>
      </c>
      <c r="H105" s="3" t="n"/>
      <c r="I105" s="3" t="n"/>
    </row>
    <row r="106" ht="16" customHeight="1">
      <c r="A106" s="5" t="n"/>
      <c r="B106" s="5" t="n"/>
      <c r="C106" s="5" t="n"/>
      <c r="D106" s="5" t="n"/>
      <c r="E106" s="6" t="n"/>
      <c r="F106" s="6" t="n"/>
      <c r="G106" s="6">
        <f>IF(C106="Food",IF(AND(E106&lt;&gt;"",F106&lt;&gt;""),E106-F106,""),IF(C106="Specialty",IF(E106&lt;&gt;"",E106,""),IF(C106="Medical",IF(E106&lt;&gt;"",E106,""),IF(C106="Travel",IF(E106&lt;&gt;"",E106,""),IF(C106="Mileage",IF(E106&lt;&gt;"",E106,""),IF(C106="HSA/FSA",0,""))))))</f>
        <v/>
      </c>
      <c r="H106" s="5" t="n"/>
      <c r="I106" s="5" t="n"/>
    </row>
    <row r="107" ht="16" customHeight="1">
      <c r="A107" s="3" t="n"/>
      <c r="B107" s="3" t="n"/>
      <c r="C107" s="3" t="n"/>
      <c r="D107" s="3" t="n"/>
      <c r="E107" s="4" t="n"/>
      <c r="F107" s="4" t="n"/>
      <c r="G107" s="4">
        <f>IF(C107="Food",IF(AND(E107&lt;&gt;"",F107&lt;&gt;""),E107-F107,""),IF(C107="Specialty",IF(E107&lt;&gt;"",E107,""),IF(C107="Medical",IF(E107&lt;&gt;"",E107,""),IF(C107="Travel",IF(E107&lt;&gt;"",E107,""),IF(C107="Mileage",IF(E107&lt;&gt;"",E107,""),IF(C107="HSA/FSA",0,""))))))</f>
        <v/>
      </c>
      <c r="H107" s="3" t="n"/>
      <c r="I107" s="3" t="n"/>
    </row>
    <row r="108" ht="16" customHeight="1">
      <c r="A108" s="5" t="n"/>
      <c r="B108" s="5" t="n"/>
      <c r="C108" s="5" t="n"/>
      <c r="D108" s="5" t="n"/>
      <c r="E108" s="6" t="n"/>
      <c r="F108" s="6" t="n"/>
      <c r="G108" s="6">
        <f>IF(C108="Food",IF(AND(E108&lt;&gt;"",F108&lt;&gt;""),E108-F108,""),IF(C108="Specialty",IF(E108&lt;&gt;"",E108,""),IF(C108="Medical",IF(E108&lt;&gt;"",E108,""),IF(C108="Travel",IF(E108&lt;&gt;"",E108,""),IF(C108="Mileage",IF(E108&lt;&gt;"",E108,""),IF(C108="HSA/FSA",0,""))))))</f>
        <v/>
      </c>
      <c r="H108" s="5" t="n"/>
      <c r="I108" s="5" t="n"/>
    </row>
    <row r="109" ht="16" customHeight="1">
      <c r="A109" s="3" t="n"/>
      <c r="B109" s="3" t="n"/>
      <c r="C109" s="3" t="n"/>
      <c r="D109" s="3" t="n"/>
      <c r="E109" s="4" t="n"/>
      <c r="F109" s="4" t="n"/>
      <c r="G109" s="4">
        <f>IF(C109="Food",IF(AND(E109&lt;&gt;"",F109&lt;&gt;""),E109-F109,""),IF(C109="Specialty",IF(E109&lt;&gt;"",E109,""),IF(C109="Medical",IF(E109&lt;&gt;"",E109,""),IF(C109="Travel",IF(E109&lt;&gt;"",E109,""),IF(C109="Mileage",IF(E109&lt;&gt;"",E109,""),IF(C109="HSA/FSA",0,""))))))</f>
        <v/>
      </c>
      <c r="H109" s="3" t="n"/>
      <c r="I109" s="3" t="n"/>
    </row>
    <row r="110" ht="16" customHeight="1">
      <c r="A110" s="5" t="n"/>
      <c r="B110" s="5" t="n"/>
      <c r="C110" s="5" t="n"/>
      <c r="D110" s="5" t="n"/>
      <c r="E110" s="6" t="n"/>
      <c r="F110" s="6" t="n"/>
      <c r="G110" s="6">
        <f>IF(C110="Food",IF(AND(E110&lt;&gt;"",F110&lt;&gt;""),E110-F110,""),IF(C110="Specialty",IF(E110&lt;&gt;"",E110,""),IF(C110="Medical",IF(E110&lt;&gt;"",E110,""),IF(C110="Travel",IF(E110&lt;&gt;"",E110,""),IF(C110="Mileage",IF(E110&lt;&gt;"",E110,""),IF(C110="HSA/FSA",0,""))))))</f>
        <v/>
      </c>
      <c r="H110" s="5" t="n"/>
      <c r="I110" s="5" t="n"/>
    </row>
    <row r="111" ht="16" customHeight="1">
      <c r="A111" s="3" t="n"/>
      <c r="B111" s="3" t="n"/>
      <c r="C111" s="3" t="n"/>
      <c r="D111" s="3" t="n"/>
      <c r="E111" s="4" t="n"/>
      <c r="F111" s="4" t="n"/>
      <c r="G111" s="4">
        <f>IF(C111="Food",IF(AND(E111&lt;&gt;"",F111&lt;&gt;""),E111-F111,""),IF(C111="Specialty",IF(E111&lt;&gt;"",E111,""),IF(C111="Medical",IF(E111&lt;&gt;"",E111,""),IF(C111="Travel",IF(E111&lt;&gt;"",E111,""),IF(C111="Mileage",IF(E111&lt;&gt;"",E111,""),IF(C111="HSA/FSA",0,""))))))</f>
        <v/>
      </c>
      <c r="H111" s="3" t="n"/>
      <c r="I111" s="3" t="n"/>
    </row>
    <row r="112" ht="16" customHeight="1">
      <c r="A112" s="5" t="n"/>
      <c r="B112" s="5" t="n"/>
      <c r="C112" s="5" t="n"/>
      <c r="D112" s="5" t="n"/>
      <c r="E112" s="6" t="n"/>
      <c r="F112" s="6" t="n"/>
      <c r="G112" s="6">
        <f>IF(C112="Food",IF(AND(E112&lt;&gt;"",F112&lt;&gt;""),E112-F112,""),IF(C112="Specialty",IF(E112&lt;&gt;"",E112,""),IF(C112="Medical",IF(E112&lt;&gt;"",E112,""),IF(C112="Travel",IF(E112&lt;&gt;"",E112,""),IF(C112="Mileage",IF(E112&lt;&gt;"",E112,""),IF(C112="HSA/FSA",0,""))))))</f>
        <v/>
      </c>
      <c r="H112" s="5" t="n"/>
      <c r="I112" s="5" t="n"/>
    </row>
    <row r="113" ht="16" customHeight="1">
      <c r="A113" s="3" t="n"/>
      <c r="B113" s="3" t="n"/>
      <c r="C113" s="3" t="n"/>
      <c r="D113" s="3" t="n"/>
      <c r="E113" s="4" t="n"/>
      <c r="F113" s="4" t="n"/>
      <c r="G113" s="4">
        <f>IF(C113="Food",IF(AND(E113&lt;&gt;"",F113&lt;&gt;""),E113-F113,""),IF(C113="Specialty",IF(E113&lt;&gt;"",E113,""),IF(C113="Medical",IF(E113&lt;&gt;"",E113,""),IF(C113="Travel",IF(E113&lt;&gt;"",E113,""),IF(C113="Mileage",IF(E113&lt;&gt;"",E113,""),IF(C113="HSA/FSA",0,""))))))</f>
        <v/>
      </c>
      <c r="H113" s="3" t="n"/>
      <c r="I113" s="3" t="n"/>
    </row>
    <row r="114" ht="16" customHeight="1">
      <c r="A114" s="5" t="n"/>
      <c r="B114" s="5" t="n"/>
      <c r="C114" s="5" t="n"/>
      <c r="D114" s="5" t="n"/>
      <c r="E114" s="6" t="n"/>
      <c r="F114" s="6" t="n"/>
      <c r="G114" s="6">
        <f>IF(C114="Food",IF(AND(E114&lt;&gt;"",F114&lt;&gt;""),E114-F114,""),IF(C114="Specialty",IF(E114&lt;&gt;"",E114,""),IF(C114="Medical",IF(E114&lt;&gt;"",E114,""),IF(C114="Travel",IF(E114&lt;&gt;"",E114,""),IF(C114="Mileage",IF(E114&lt;&gt;"",E114,""),IF(C114="HSA/FSA",0,""))))))</f>
        <v/>
      </c>
      <c r="H114" s="5" t="n"/>
      <c r="I114" s="5" t="n"/>
    </row>
    <row r="115" ht="16" customHeight="1">
      <c r="A115" s="3" t="n"/>
      <c r="B115" s="3" t="n"/>
      <c r="C115" s="3" t="n"/>
      <c r="D115" s="3" t="n"/>
      <c r="E115" s="4" t="n"/>
      <c r="F115" s="4" t="n"/>
      <c r="G115" s="4">
        <f>IF(C115="Food",IF(AND(E115&lt;&gt;"",F115&lt;&gt;""),E115-F115,""),IF(C115="Specialty",IF(E115&lt;&gt;"",E115,""),IF(C115="Medical",IF(E115&lt;&gt;"",E115,""),IF(C115="Travel",IF(E115&lt;&gt;"",E115,""),IF(C115="Mileage",IF(E115&lt;&gt;"",E115,""),IF(C115="HSA/FSA",0,""))))))</f>
        <v/>
      </c>
      <c r="H115" s="3" t="n"/>
      <c r="I115" s="3" t="n"/>
    </row>
    <row r="116" ht="16" customHeight="1">
      <c r="A116" s="5" t="n"/>
      <c r="B116" s="5" t="n"/>
      <c r="C116" s="5" t="n"/>
      <c r="D116" s="5" t="n"/>
      <c r="E116" s="6" t="n"/>
      <c r="F116" s="6" t="n"/>
      <c r="G116" s="6">
        <f>IF(C116="Food",IF(AND(E116&lt;&gt;"",F116&lt;&gt;""),E116-F116,""),IF(C116="Specialty",IF(E116&lt;&gt;"",E116,""),IF(C116="Medical",IF(E116&lt;&gt;"",E116,""),IF(C116="Travel",IF(E116&lt;&gt;"",E116,""),IF(C116="Mileage",IF(E116&lt;&gt;"",E116,""),IF(C116="HSA/FSA",0,""))))))</f>
        <v/>
      </c>
      <c r="H116" s="5" t="n"/>
      <c r="I116" s="5" t="n"/>
    </row>
    <row r="117" ht="16" customHeight="1">
      <c r="A117" s="3" t="n"/>
      <c r="B117" s="3" t="n"/>
      <c r="C117" s="3" t="n"/>
      <c r="D117" s="3" t="n"/>
      <c r="E117" s="4" t="n"/>
      <c r="F117" s="4" t="n"/>
      <c r="G117" s="4">
        <f>IF(C117="Food",IF(AND(E117&lt;&gt;"",F117&lt;&gt;""),E117-F117,""),IF(C117="Specialty",IF(E117&lt;&gt;"",E117,""),IF(C117="Medical",IF(E117&lt;&gt;"",E117,""),IF(C117="Travel",IF(E117&lt;&gt;"",E117,""),IF(C117="Mileage",IF(E117&lt;&gt;"",E117,""),IF(C117="HSA/FSA",0,""))))))</f>
        <v/>
      </c>
      <c r="H117" s="3" t="n"/>
      <c r="I117" s="3" t="n"/>
    </row>
    <row r="118" ht="16" customHeight="1">
      <c r="A118" s="5" t="n"/>
      <c r="B118" s="5" t="n"/>
      <c r="C118" s="5" t="n"/>
      <c r="D118" s="5" t="n"/>
      <c r="E118" s="6" t="n"/>
      <c r="F118" s="6" t="n"/>
      <c r="G118" s="6">
        <f>IF(C118="Food",IF(AND(E118&lt;&gt;"",F118&lt;&gt;""),E118-F118,""),IF(C118="Specialty",IF(E118&lt;&gt;"",E118,""),IF(C118="Medical",IF(E118&lt;&gt;"",E118,""),IF(C118="Travel",IF(E118&lt;&gt;"",E118,""),IF(C118="Mileage",IF(E118&lt;&gt;"",E118,""),IF(C118="HSA/FSA",0,""))))))</f>
        <v/>
      </c>
      <c r="H118" s="5" t="n"/>
      <c r="I118" s="5" t="n"/>
    </row>
    <row r="119" ht="16" customHeight="1">
      <c r="A119" s="3" t="n"/>
      <c r="B119" s="3" t="n"/>
      <c r="C119" s="3" t="n"/>
      <c r="D119" s="3" t="n"/>
      <c r="E119" s="4" t="n"/>
      <c r="F119" s="4" t="n"/>
      <c r="G119" s="4">
        <f>IF(C119="Food",IF(AND(E119&lt;&gt;"",F119&lt;&gt;""),E119-F119,""),IF(C119="Specialty",IF(E119&lt;&gt;"",E119,""),IF(C119="Medical",IF(E119&lt;&gt;"",E119,""),IF(C119="Travel",IF(E119&lt;&gt;"",E119,""),IF(C119="Mileage",IF(E119&lt;&gt;"",E119,""),IF(C119="HSA/FSA",0,""))))))</f>
        <v/>
      </c>
      <c r="H119" s="3" t="n"/>
      <c r="I119" s="3" t="n"/>
    </row>
    <row r="120" ht="16" customHeight="1">
      <c r="A120" s="5" t="n"/>
      <c r="B120" s="5" t="n"/>
      <c r="C120" s="5" t="n"/>
      <c r="D120" s="5" t="n"/>
      <c r="E120" s="6" t="n"/>
      <c r="F120" s="6" t="n"/>
      <c r="G120" s="6">
        <f>IF(C120="Food",IF(AND(E120&lt;&gt;"",F120&lt;&gt;""),E120-F120,""),IF(C120="Specialty",IF(E120&lt;&gt;"",E120,""),IF(C120="Medical",IF(E120&lt;&gt;"",E120,""),IF(C120="Travel",IF(E120&lt;&gt;"",E120,""),IF(C120="Mileage",IF(E120&lt;&gt;"",E120,""),IF(C120="HSA/FSA",0,""))))))</f>
        <v/>
      </c>
      <c r="H120" s="5" t="n"/>
      <c r="I120" s="5" t="n"/>
    </row>
    <row r="121" ht="16" customHeight="1">
      <c r="A121" s="3" t="n"/>
      <c r="B121" s="3" t="n"/>
      <c r="C121" s="3" t="n"/>
      <c r="D121" s="3" t="n"/>
      <c r="E121" s="4" t="n"/>
      <c r="F121" s="4" t="n"/>
      <c r="G121" s="4">
        <f>IF(C121="Food",IF(AND(E121&lt;&gt;"",F121&lt;&gt;""),E121-F121,""),IF(C121="Specialty",IF(E121&lt;&gt;"",E121,""),IF(C121="Medical",IF(E121&lt;&gt;"",E121,""),IF(C121="Travel",IF(E121&lt;&gt;"",E121,""),IF(C121="Mileage",IF(E121&lt;&gt;"",E121,""),IF(C121="HSA/FSA",0,""))))))</f>
        <v/>
      </c>
      <c r="H121" s="3" t="n"/>
      <c r="I121" s="3" t="n"/>
    </row>
    <row r="122" ht="16" customHeight="1">
      <c r="A122" s="5" t="n"/>
      <c r="B122" s="5" t="n"/>
      <c r="C122" s="5" t="n"/>
      <c r="D122" s="5" t="n"/>
      <c r="E122" s="6" t="n"/>
      <c r="F122" s="6" t="n"/>
      <c r="G122" s="6">
        <f>IF(C122="Food",IF(AND(E122&lt;&gt;"",F122&lt;&gt;""),E122-F122,""),IF(C122="Specialty",IF(E122&lt;&gt;"",E122,""),IF(C122="Medical",IF(E122&lt;&gt;"",E122,""),IF(C122="Travel",IF(E122&lt;&gt;"",E122,""),IF(C122="Mileage",IF(E122&lt;&gt;"",E122,""),IF(C122="HSA/FSA",0,""))))))</f>
        <v/>
      </c>
      <c r="H122" s="5" t="n"/>
      <c r="I122" s="5" t="n"/>
    </row>
    <row r="123" ht="16" customHeight="1">
      <c r="A123" s="3" t="n"/>
      <c r="B123" s="3" t="n"/>
      <c r="C123" s="3" t="n"/>
      <c r="D123" s="3" t="n"/>
      <c r="E123" s="4" t="n"/>
      <c r="F123" s="4" t="n"/>
      <c r="G123" s="4">
        <f>IF(C123="Food",IF(AND(E123&lt;&gt;"",F123&lt;&gt;""),E123-F123,""),IF(C123="Specialty",IF(E123&lt;&gt;"",E123,""),IF(C123="Medical",IF(E123&lt;&gt;"",E123,""),IF(C123="Travel",IF(E123&lt;&gt;"",E123,""),IF(C123="Mileage",IF(E123&lt;&gt;"",E123,""),IF(C123="HSA/FSA",0,""))))))</f>
        <v/>
      </c>
      <c r="H123" s="3" t="n"/>
      <c r="I123" s="3" t="n"/>
    </row>
    <row r="124" ht="16" customHeight="1">
      <c r="A124" s="5" t="n"/>
      <c r="B124" s="5" t="n"/>
      <c r="C124" s="5" t="n"/>
      <c r="D124" s="5" t="n"/>
      <c r="E124" s="6" t="n"/>
      <c r="F124" s="6" t="n"/>
      <c r="G124" s="6">
        <f>IF(C124="Food",IF(AND(E124&lt;&gt;"",F124&lt;&gt;""),E124-F124,""),IF(C124="Specialty",IF(E124&lt;&gt;"",E124,""),IF(C124="Medical",IF(E124&lt;&gt;"",E124,""),IF(C124="Travel",IF(E124&lt;&gt;"",E124,""),IF(C124="Mileage",IF(E124&lt;&gt;"",E124,""),IF(C124="HSA/FSA",0,""))))))</f>
        <v/>
      </c>
      <c r="H124" s="5" t="n"/>
      <c r="I124" s="5" t="n"/>
    </row>
    <row r="125" ht="16" customHeight="1">
      <c r="A125" s="3" t="n"/>
      <c r="B125" s="3" t="n"/>
      <c r="C125" s="3" t="n"/>
      <c r="D125" s="3" t="n"/>
      <c r="E125" s="4" t="n"/>
      <c r="F125" s="4" t="n"/>
      <c r="G125" s="4">
        <f>IF(C125="Food",IF(AND(E125&lt;&gt;"",F125&lt;&gt;""),E125-F125,""),IF(C125="Specialty",IF(E125&lt;&gt;"",E125,""),IF(C125="Medical",IF(E125&lt;&gt;"",E125,""),IF(C125="Travel",IF(E125&lt;&gt;"",E125,""),IF(C125="Mileage",IF(E125&lt;&gt;"",E125,""),IF(C125="HSA/FSA",0,""))))))</f>
        <v/>
      </c>
      <c r="H125" s="3" t="n"/>
      <c r="I125" s="3" t="n"/>
    </row>
    <row r="126" ht="16" customHeight="1">
      <c r="A126" s="5" t="n"/>
      <c r="B126" s="5" t="n"/>
      <c r="C126" s="5" t="n"/>
      <c r="D126" s="5" t="n"/>
      <c r="E126" s="6" t="n"/>
      <c r="F126" s="6" t="n"/>
      <c r="G126" s="6">
        <f>IF(C126="Food",IF(AND(E126&lt;&gt;"",F126&lt;&gt;""),E126-F126,""),IF(C126="Specialty",IF(E126&lt;&gt;"",E126,""),IF(C126="Medical",IF(E126&lt;&gt;"",E126,""),IF(C126="Travel",IF(E126&lt;&gt;"",E126,""),IF(C126="Mileage",IF(E126&lt;&gt;"",E126,""),IF(C126="HSA/FSA",0,""))))))</f>
        <v/>
      </c>
      <c r="H126" s="5" t="n"/>
      <c r="I126" s="5" t="n"/>
    </row>
    <row r="127" ht="16" customHeight="1">
      <c r="A127" s="3" t="n"/>
      <c r="B127" s="3" t="n"/>
      <c r="C127" s="3" t="n"/>
      <c r="D127" s="3" t="n"/>
      <c r="E127" s="4" t="n"/>
      <c r="F127" s="4" t="n"/>
      <c r="G127" s="4">
        <f>IF(C127="Food",IF(AND(E127&lt;&gt;"",F127&lt;&gt;""),E127-F127,""),IF(C127="Specialty",IF(E127&lt;&gt;"",E127,""),IF(C127="Medical",IF(E127&lt;&gt;"",E127,""),IF(C127="Travel",IF(E127&lt;&gt;"",E127,""),IF(C127="Mileage",IF(E127&lt;&gt;"",E127,""),IF(C127="HSA/FSA",0,""))))))</f>
        <v/>
      </c>
      <c r="H127" s="3" t="n"/>
      <c r="I127" s="3" t="n"/>
    </row>
    <row r="128" ht="16" customHeight="1">
      <c r="A128" s="5" t="n"/>
      <c r="B128" s="5" t="n"/>
      <c r="C128" s="5" t="n"/>
      <c r="D128" s="5" t="n"/>
      <c r="E128" s="6" t="n"/>
      <c r="F128" s="6" t="n"/>
      <c r="G128" s="6">
        <f>IF(C128="Food",IF(AND(E128&lt;&gt;"",F128&lt;&gt;""),E128-F128,""),IF(C128="Specialty",IF(E128&lt;&gt;"",E128,""),IF(C128="Medical",IF(E128&lt;&gt;"",E128,""),IF(C128="Travel",IF(E128&lt;&gt;"",E128,""),IF(C128="Mileage",IF(E128&lt;&gt;"",E128,""),IF(C128="HSA/FSA",0,""))))))</f>
        <v/>
      </c>
      <c r="H128" s="5" t="n"/>
      <c r="I128" s="5" t="n"/>
    </row>
    <row r="129" ht="16" customHeight="1">
      <c r="A129" s="3" t="n"/>
      <c r="B129" s="3" t="n"/>
      <c r="C129" s="3" t="n"/>
      <c r="D129" s="3" t="n"/>
      <c r="E129" s="4" t="n"/>
      <c r="F129" s="4" t="n"/>
      <c r="G129" s="4">
        <f>IF(C129="Food",IF(AND(E129&lt;&gt;"",F129&lt;&gt;""),E129-F129,""),IF(C129="Specialty",IF(E129&lt;&gt;"",E129,""),IF(C129="Medical",IF(E129&lt;&gt;"",E129,""),IF(C129="Travel",IF(E129&lt;&gt;"",E129,""),IF(C129="Mileage",IF(E129&lt;&gt;"",E129,""),IF(C129="HSA/FSA",0,""))))))</f>
        <v/>
      </c>
      <c r="H129" s="3" t="n"/>
      <c r="I129" s="3" t="n"/>
    </row>
    <row r="130" ht="16" customHeight="1">
      <c r="A130" s="5" t="n"/>
      <c r="B130" s="5" t="n"/>
      <c r="C130" s="5" t="n"/>
      <c r="D130" s="5" t="n"/>
      <c r="E130" s="6" t="n"/>
      <c r="F130" s="6" t="n"/>
      <c r="G130" s="6">
        <f>IF(C130="Food",IF(AND(E130&lt;&gt;"",F130&lt;&gt;""),E130-F130,""),IF(C130="Specialty",IF(E130&lt;&gt;"",E130,""),IF(C130="Medical",IF(E130&lt;&gt;"",E130,""),IF(C130="Travel",IF(E130&lt;&gt;"",E130,""),IF(C130="Mileage",IF(E130&lt;&gt;"",E130,""),IF(C130="HSA/FSA",0,""))))))</f>
        <v/>
      </c>
      <c r="H130" s="5" t="n"/>
      <c r="I130" s="5" t="n"/>
    </row>
    <row r="131" ht="16" customHeight="1">
      <c r="A131" s="3" t="n"/>
      <c r="B131" s="3" t="n"/>
      <c r="C131" s="3" t="n"/>
      <c r="D131" s="3" t="n"/>
      <c r="E131" s="4" t="n"/>
      <c r="F131" s="4" t="n"/>
      <c r="G131" s="4">
        <f>IF(C131="Food",IF(AND(E131&lt;&gt;"",F131&lt;&gt;""),E131-F131,""),IF(C131="Specialty",IF(E131&lt;&gt;"",E131,""),IF(C131="Medical",IF(E131&lt;&gt;"",E131,""),IF(C131="Travel",IF(E131&lt;&gt;"",E131,""),IF(C131="Mileage",IF(E131&lt;&gt;"",E131,""),IF(C131="HSA/FSA",0,""))))))</f>
        <v/>
      </c>
      <c r="H131" s="3" t="n"/>
      <c r="I131" s="3" t="n"/>
    </row>
    <row r="132" ht="16" customHeight="1">
      <c r="A132" s="5" t="n"/>
      <c r="B132" s="5" t="n"/>
      <c r="C132" s="5" t="n"/>
      <c r="D132" s="5" t="n"/>
      <c r="E132" s="6" t="n"/>
      <c r="F132" s="6" t="n"/>
      <c r="G132" s="6">
        <f>IF(C132="Food",IF(AND(E132&lt;&gt;"",F132&lt;&gt;""),E132-F132,""),IF(C132="Specialty",IF(E132&lt;&gt;"",E132,""),IF(C132="Medical",IF(E132&lt;&gt;"",E132,""),IF(C132="Travel",IF(E132&lt;&gt;"",E132,""),IF(C132="Mileage",IF(E132&lt;&gt;"",E132,""),IF(C132="HSA/FSA",0,""))))))</f>
        <v/>
      </c>
      <c r="H132" s="5" t="n"/>
      <c r="I132" s="5" t="n"/>
    </row>
    <row r="133" ht="16" customHeight="1">
      <c r="A133" s="3" t="n"/>
      <c r="B133" s="3" t="n"/>
      <c r="C133" s="3" t="n"/>
      <c r="D133" s="3" t="n"/>
      <c r="E133" s="4" t="n"/>
      <c r="F133" s="4" t="n"/>
      <c r="G133" s="4">
        <f>IF(C133="Food",IF(AND(E133&lt;&gt;"",F133&lt;&gt;""),E133-F133,""),IF(C133="Specialty",IF(E133&lt;&gt;"",E133,""),IF(C133="Medical",IF(E133&lt;&gt;"",E133,""),IF(C133="Travel",IF(E133&lt;&gt;"",E133,""),IF(C133="Mileage",IF(E133&lt;&gt;"",E133,""),IF(C133="HSA/FSA",0,""))))))</f>
        <v/>
      </c>
      <c r="H133" s="3" t="n"/>
      <c r="I133" s="3" t="n"/>
    </row>
    <row r="134" ht="16" customHeight="1">
      <c r="A134" s="5" t="n"/>
      <c r="B134" s="5" t="n"/>
      <c r="C134" s="5" t="n"/>
      <c r="D134" s="5" t="n"/>
      <c r="E134" s="6" t="n"/>
      <c r="F134" s="6" t="n"/>
      <c r="G134" s="6">
        <f>IF(C134="Food",IF(AND(E134&lt;&gt;"",F134&lt;&gt;""),E134-F134,""),IF(C134="Specialty",IF(E134&lt;&gt;"",E134,""),IF(C134="Medical",IF(E134&lt;&gt;"",E134,""),IF(C134="Travel",IF(E134&lt;&gt;"",E134,""),IF(C134="Mileage",IF(E134&lt;&gt;"",E134,""),IF(C134="HSA/FSA",0,""))))))</f>
        <v/>
      </c>
      <c r="H134" s="5" t="n"/>
      <c r="I134" s="5" t="n"/>
    </row>
    <row r="135" ht="16" customHeight="1">
      <c r="A135" s="3" t="n"/>
      <c r="B135" s="3" t="n"/>
      <c r="C135" s="3" t="n"/>
      <c r="D135" s="3" t="n"/>
      <c r="E135" s="4" t="n"/>
      <c r="F135" s="4" t="n"/>
      <c r="G135" s="4">
        <f>IF(C135="Food",IF(AND(E135&lt;&gt;"",F135&lt;&gt;""),E135-F135,""),IF(C135="Specialty",IF(E135&lt;&gt;"",E135,""),IF(C135="Medical",IF(E135&lt;&gt;"",E135,""),IF(C135="Travel",IF(E135&lt;&gt;"",E135,""),IF(C135="Mileage",IF(E135&lt;&gt;"",E135,""),IF(C135="HSA/FSA",0,""))))))</f>
        <v/>
      </c>
      <c r="H135" s="3" t="n"/>
      <c r="I135" s="3" t="n"/>
    </row>
    <row r="136" ht="16" customHeight="1">
      <c r="A136" s="5" t="n"/>
      <c r="B136" s="5" t="n"/>
      <c r="C136" s="5" t="n"/>
      <c r="D136" s="5" t="n"/>
      <c r="E136" s="6" t="n"/>
      <c r="F136" s="6" t="n"/>
      <c r="G136" s="6">
        <f>IF(C136="Food",IF(AND(E136&lt;&gt;"",F136&lt;&gt;""),E136-F136,""),IF(C136="Specialty",IF(E136&lt;&gt;"",E136,""),IF(C136="Medical",IF(E136&lt;&gt;"",E136,""),IF(C136="Travel",IF(E136&lt;&gt;"",E136,""),IF(C136="Mileage",IF(E136&lt;&gt;"",E136,""),IF(C136="HSA/FSA",0,""))))))</f>
        <v/>
      </c>
      <c r="H136" s="5" t="n"/>
      <c r="I136" s="5" t="n"/>
    </row>
    <row r="137" ht="16" customHeight="1">
      <c r="A137" s="3" t="n"/>
      <c r="B137" s="3" t="n"/>
      <c r="C137" s="3" t="n"/>
      <c r="D137" s="3" t="n"/>
      <c r="E137" s="4" t="n"/>
      <c r="F137" s="4" t="n"/>
      <c r="G137" s="4">
        <f>IF(C137="Food",IF(AND(E137&lt;&gt;"",F137&lt;&gt;""),E137-F137,""),IF(C137="Specialty",IF(E137&lt;&gt;"",E137,""),IF(C137="Medical",IF(E137&lt;&gt;"",E137,""),IF(C137="Travel",IF(E137&lt;&gt;"",E137,""),IF(C137="Mileage",IF(E137&lt;&gt;"",E137,""),IF(C137="HSA/FSA",0,""))))))</f>
        <v/>
      </c>
      <c r="H137" s="3" t="n"/>
      <c r="I137" s="3" t="n"/>
    </row>
    <row r="138" ht="16" customHeight="1">
      <c r="A138" s="5" t="n"/>
      <c r="B138" s="5" t="n"/>
      <c r="C138" s="5" t="n"/>
      <c r="D138" s="5" t="n"/>
      <c r="E138" s="6" t="n"/>
      <c r="F138" s="6" t="n"/>
      <c r="G138" s="6">
        <f>IF(C138="Food",IF(AND(E138&lt;&gt;"",F138&lt;&gt;""),E138-F138,""),IF(C138="Specialty",IF(E138&lt;&gt;"",E138,""),IF(C138="Medical",IF(E138&lt;&gt;"",E138,""),IF(C138="Travel",IF(E138&lt;&gt;"",E138,""),IF(C138="Mileage",IF(E138&lt;&gt;"",E138,""),IF(C138="HSA/FSA",0,""))))))</f>
        <v/>
      </c>
      <c r="H138" s="5" t="n"/>
      <c r="I138" s="5" t="n"/>
    </row>
    <row r="139" ht="16" customHeight="1">
      <c r="A139" s="3" t="n"/>
      <c r="B139" s="3" t="n"/>
      <c r="C139" s="3" t="n"/>
      <c r="D139" s="3" t="n"/>
      <c r="E139" s="4" t="n"/>
      <c r="F139" s="4" t="n"/>
      <c r="G139" s="4">
        <f>IF(C139="Food",IF(AND(E139&lt;&gt;"",F139&lt;&gt;""),E139-F139,""),IF(C139="Specialty",IF(E139&lt;&gt;"",E139,""),IF(C139="Medical",IF(E139&lt;&gt;"",E139,""),IF(C139="Travel",IF(E139&lt;&gt;"",E139,""),IF(C139="Mileage",IF(E139&lt;&gt;"",E139,""),IF(C139="HSA/FSA",0,""))))))</f>
        <v/>
      </c>
      <c r="H139" s="3" t="n"/>
      <c r="I139" s="3" t="n"/>
    </row>
    <row r="140" ht="16" customHeight="1">
      <c r="A140" s="5" t="n"/>
      <c r="B140" s="5" t="n"/>
      <c r="C140" s="5" t="n"/>
      <c r="D140" s="5" t="n"/>
      <c r="E140" s="6" t="n"/>
      <c r="F140" s="6" t="n"/>
      <c r="G140" s="6">
        <f>IF(C140="Food",IF(AND(E140&lt;&gt;"",F140&lt;&gt;""),E140-F140,""),IF(C140="Specialty",IF(E140&lt;&gt;"",E140,""),IF(C140="Medical",IF(E140&lt;&gt;"",E140,""),IF(C140="Travel",IF(E140&lt;&gt;"",E140,""),IF(C140="Mileage",IF(E140&lt;&gt;"",E140,""),IF(C140="HSA/FSA",0,""))))))</f>
        <v/>
      </c>
      <c r="H140" s="5" t="n"/>
      <c r="I140" s="5" t="n"/>
    </row>
    <row r="141" ht="16" customHeight="1">
      <c r="A141" s="3" t="n"/>
      <c r="B141" s="3" t="n"/>
      <c r="C141" s="3" t="n"/>
      <c r="D141" s="3" t="n"/>
      <c r="E141" s="4" t="n"/>
      <c r="F141" s="4" t="n"/>
      <c r="G141" s="4">
        <f>IF(C141="Food",IF(AND(E141&lt;&gt;"",F141&lt;&gt;""),E141-F141,""),IF(C141="Specialty",IF(E141&lt;&gt;"",E141,""),IF(C141="Medical",IF(E141&lt;&gt;"",E141,""),IF(C141="Travel",IF(E141&lt;&gt;"",E141,""),IF(C141="Mileage",IF(E141&lt;&gt;"",E141,""),IF(C141="HSA/FSA",0,""))))))</f>
        <v/>
      </c>
      <c r="H141" s="3" t="n"/>
      <c r="I141" s="3" t="n"/>
    </row>
    <row r="142" ht="16" customHeight="1">
      <c r="A142" s="5" t="n"/>
      <c r="B142" s="5" t="n"/>
      <c r="C142" s="5" t="n"/>
      <c r="D142" s="5" t="n"/>
      <c r="E142" s="6" t="n"/>
      <c r="F142" s="6" t="n"/>
      <c r="G142" s="6">
        <f>IF(C142="Food",IF(AND(E142&lt;&gt;"",F142&lt;&gt;""),E142-F142,""),IF(C142="Specialty",IF(E142&lt;&gt;"",E142,""),IF(C142="Medical",IF(E142&lt;&gt;"",E142,""),IF(C142="Travel",IF(E142&lt;&gt;"",E142,""),IF(C142="Mileage",IF(E142&lt;&gt;"",E142,""),IF(C142="HSA/FSA",0,""))))))</f>
        <v/>
      </c>
      <c r="H142" s="5" t="n"/>
      <c r="I142" s="5" t="n"/>
    </row>
    <row r="143" ht="16" customHeight="1">
      <c r="A143" s="3" t="n"/>
      <c r="B143" s="3" t="n"/>
      <c r="C143" s="3" t="n"/>
      <c r="D143" s="3" t="n"/>
      <c r="E143" s="4" t="n"/>
      <c r="F143" s="4" t="n"/>
      <c r="G143" s="4">
        <f>IF(C143="Food",IF(AND(E143&lt;&gt;"",F143&lt;&gt;""),E143-F143,""),IF(C143="Specialty",IF(E143&lt;&gt;"",E143,""),IF(C143="Medical",IF(E143&lt;&gt;"",E143,""),IF(C143="Travel",IF(E143&lt;&gt;"",E143,""),IF(C143="Mileage",IF(E143&lt;&gt;"",E143,""),IF(C143="HSA/FSA",0,""))))))</f>
        <v/>
      </c>
      <c r="H143" s="3" t="n"/>
      <c r="I143" s="3" t="n"/>
    </row>
    <row r="144" ht="16" customHeight="1">
      <c r="A144" s="5" t="n"/>
      <c r="B144" s="5" t="n"/>
      <c r="C144" s="5" t="n"/>
      <c r="D144" s="5" t="n"/>
      <c r="E144" s="6" t="n"/>
      <c r="F144" s="6" t="n"/>
      <c r="G144" s="6">
        <f>IF(C144="Food",IF(AND(E144&lt;&gt;"",F144&lt;&gt;""),E144-F144,""),IF(C144="Specialty",IF(E144&lt;&gt;"",E144,""),IF(C144="Medical",IF(E144&lt;&gt;"",E144,""),IF(C144="Travel",IF(E144&lt;&gt;"",E144,""),IF(C144="Mileage",IF(E144&lt;&gt;"",E144,""),IF(C144="HSA/FSA",0,""))))))</f>
        <v/>
      </c>
      <c r="H144" s="5" t="n"/>
      <c r="I144" s="5" t="n"/>
    </row>
    <row r="145" ht="16" customHeight="1">
      <c r="A145" s="3" t="n"/>
      <c r="B145" s="3" t="n"/>
      <c r="C145" s="3" t="n"/>
      <c r="D145" s="3" t="n"/>
      <c r="E145" s="4" t="n"/>
      <c r="F145" s="4" t="n"/>
      <c r="G145" s="4">
        <f>IF(C145="Food",IF(AND(E145&lt;&gt;"",F145&lt;&gt;""),E145-F145,""),IF(C145="Specialty",IF(E145&lt;&gt;"",E145,""),IF(C145="Medical",IF(E145&lt;&gt;"",E145,""),IF(C145="Travel",IF(E145&lt;&gt;"",E145,""),IF(C145="Mileage",IF(E145&lt;&gt;"",E145,""),IF(C145="HSA/FSA",0,""))))))</f>
        <v/>
      </c>
      <c r="H145" s="3" t="n"/>
      <c r="I145" s="3" t="n"/>
    </row>
    <row r="146" ht="16" customHeight="1">
      <c r="A146" s="5" t="n"/>
      <c r="B146" s="5" t="n"/>
      <c r="C146" s="5" t="n"/>
      <c r="D146" s="5" t="n"/>
      <c r="E146" s="6" t="n"/>
      <c r="F146" s="6" t="n"/>
      <c r="G146" s="6">
        <f>IF(C146="Food",IF(AND(E146&lt;&gt;"",F146&lt;&gt;""),E146-F146,""),IF(C146="Specialty",IF(E146&lt;&gt;"",E146,""),IF(C146="Medical",IF(E146&lt;&gt;"",E146,""),IF(C146="Travel",IF(E146&lt;&gt;"",E146,""),IF(C146="Mileage",IF(E146&lt;&gt;"",E146,""),IF(C146="HSA/FSA",0,""))))))</f>
        <v/>
      </c>
      <c r="H146" s="5" t="n"/>
      <c r="I146" s="5" t="n"/>
    </row>
    <row r="147" ht="16" customHeight="1">
      <c r="A147" s="3" t="n"/>
      <c r="B147" s="3" t="n"/>
      <c r="C147" s="3" t="n"/>
      <c r="D147" s="3" t="n"/>
      <c r="E147" s="4" t="n"/>
      <c r="F147" s="4" t="n"/>
      <c r="G147" s="4">
        <f>IF(C147="Food",IF(AND(E147&lt;&gt;"",F147&lt;&gt;""),E147-F147,""),IF(C147="Specialty",IF(E147&lt;&gt;"",E147,""),IF(C147="Medical",IF(E147&lt;&gt;"",E147,""),IF(C147="Travel",IF(E147&lt;&gt;"",E147,""),IF(C147="Mileage",IF(E147&lt;&gt;"",E147,""),IF(C147="HSA/FSA",0,""))))))</f>
        <v/>
      </c>
      <c r="H147" s="3" t="n"/>
      <c r="I147" s="3" t="n"/>
    </row>
    <row r="148" ht="16" customHeight="1">
      <c r="A148" s="5" t="n"/>
      <c r="B148" s="5" t="n"/>
      <c r="C148" s="5" t="n"/>
      <c r="D148" s="5" t="n"/>
      <c r="E148" s="6" t="n"/>
      <c r="F148" s="6" t="n"/>
      <c r="G148" s="6">
        <f>IF(C148="Food",IF(AND(E148&lt;&gt;"",F148&lt;&gt;""),E148-F148,""),IF(C148="Specialty",IF(E148&lt;&gt;"",E148,""),IF(C148="Medical",IF(E148&lt;&gt;"",E148,""),IF(C148="Travel",IF(E148&lt;&gt;"",E148,""),IF(C148="Mileage",IF(E148&lt;&gt;"",E148,""),IF(C148="HSA/FSA",0,""))))))</f>
        <v/>
      </c>
      <c r="H148" s="5" t="n"/>
      <c r="I148" s="5" t="n"/>
    </row>
    <row r="149" ht="16" customHeight="1">
      <c r="A149" s="3" t="n"/>
      <c r="B149" s="3" t="n"/>
      <c r="C149" s="3" t="n"/>
      <c r="D149" s="3" t="n"/>
      <c r="E149" s="4" t="n"/>
      <c r="F149" s="4" t="n"/>
      <c r="G149" s="4">
        <f>IF(C149="Food",IF(AND(E149&lt;&gt;"",F149&lt;&gt;""),E149-F149,""),IF(C149="Specialty",IF(E149&lt;&gt;"",E149,""),IF(C149="Medical",IF(E149&lt;&gt;"",E149,""),IF(C149="Travel",IF(E149&lt;&gt;"",E149,""),IF(C149="Mileage",IF(E149&lt;&gt;"",E149,""),IF(C149="HSA/FSA",0,""))))))</f>
        <v/>
      </c>
      <c r="H149" s="3" t="n"/>
      <c r="I149" s="3" t="n"/>
    </row>
    <row r="150" ht="16" customHeight="1">
      <c r="A150" s="5" t="n"/>
      <c r="B150" s="5" t="n"/>
      <c r="C150" s="5" t="n"/>
      <c r="D150" s="5" t="n"/>
      <c r="E150" s="6" t="n"/>
      <c r="F150" s="6" t="n"/>
      <c r="G150" s="6">
        <f>IF(C150="Food",IF(AND(E150&lt;&gt;"",F150&lt;&gt;""),E150-F150,""),IF(C150="Specialty",IF(E150&lt;&gt;"",E150,""),IF(C150="Medical",IF(E150&lt;&gt;"",E150,""),IF(C150="Travel",IF(E150&lt;&gt;"",E150,""),IF(C150="Mileage",IF(E150&lt;&gt;"",E150,""),IF(C150="HSA/FSA",0,""))))))</f>
        <v/>
      </c>
      <c r="H150" s="5" t="n"/>
      <c r="I150" s="5" t="n"/>
    </row>
    <row r="151" ht="16" customHeight="1">
      <c r="A151" s="3" t="n"/>
      <c r="B151" s="3" t="n"/>
      <c r="C151" s="3" t="n"/>
      <c r="D151" s="3" t="n"/>
      <c r="E151" s="4" t="n"/>
      <c r="F151" s="4" t="n"/>
      <c r="G151" s="4">
        <f>IF(C151="Food",IF(AND(E151&lt;&gt;"",F151&lt;&gt;""),E151-F151,""),IF(C151="Specialty",IF(E151&lt;&gt;"",E151,""),IF(C151="Medical",IF(E151&lt;&gt;"",E151,""),IF(C151="Travel",IF(E151&lt;&gt;"",E151,""),IF(C151="Mileage",IF(E151&lt;&gt;"",E151,""),IF(C151="HSA/FSA",0,""))))))</f>
        <v/>
      </c>
      <c r="H151" s="3" t="n"/>
      <c r="I151" s="3" t="n"/>
    </row>
    <row r="152" ht="16" customHeight="1">
      <c r="A152" s="5" t="n"/>
      <c r="B152" s="5" t="n"/>
      <c r="C152" s="5" t="n"/>
      <c r="D152" s="5" t="n"/>
      <c r="E152" s="6" t="n"/>
      <c r="F152" s="6" t="n"/>
      <c r="G152" s="6">
        <f>IF(C152="Food",IF(AND(E152&lt;&gt;"",F152&lt;&gt;""),E152-F152,""),IF(C152="Specialty",IF(E152&lt;&gt;"",E152,""),IF(C152="Medical",IF(E152&lt;&gt;"",E152,""),IF(C152="Travel",IF(E152&lt;&gt;"",E152,""),IF(C152="Mileage",IF(E152&lt;&gt;"",E152,""),IF(C152="HSA/FSA",0,""))))))</f>
        <v/>
      </c>
      <c r="H152" s="5" t="n"/>
      <c r="I152" s="5" t="n"/>
    </row>
    <row r="153" ht="16" customHeight="1">
      <c r="A153" s="3" t="n"/>
      <c r="B153" s="3" t="n"/>
      <c r="C153" s="3" t="n"/>
      <c r="D153" s="3" t="n"/>
      <c r="E153" s="4" t="n"/>
      <c r="F153" s="4" t="n"/>
      <c r="G153" s="4">
        <f>IF(C153="Food",IF(AND(E153&lt;&gt;"",F153&lt;&gt;""),E153-F153,""),IF(C153="Specialty",IF(E153&lt;&gt;"",E153,""),IF(C153="Medical",IF(E153&lt;&gt;"",E153,""),IF(C153="Travel",IF(E153&lt;&gt;"",E153,""),IF(C153="Mileage",IF(E153&lt;&gt;"",E153,""),IF(C153="HSA/FSA",0,""))))))</f>
        <v/>
      </c>
      <c r="H153" s="3" t="n"/>
      <c r="I153" s="3" t="n"/>
    </row>
    <row r="154" ht="16" customHeight="1">
      <c r="A154" s="5" t="n"/>
      <c r="B154" s="5" t="n"/>
      <c r="C154" s="5" t="n"/>
      <c r="D154" s="5" t="n"/>
      <c r="E154" s="6" t="n"/>
      <c r="F154" s="6" t="n"/>
      <c r="G154" s="6">
        <f>IF(C154="Food",IF(AND(E154&lt;&gt;"",F154&lt;&gt;""),E154-F154,""),IF(C154="Specialty",IF(E154&lt;&gt;"",E154,""),IF(C154="Medical",IF(E154&lt;&gt;"",E154,""),IF(C154="Travel",IF(E154&lt;&gt;"",E154,""),IF(C154="Mileage",IF(E154&lt;&gt;"",E154,""),IF(C154="HSA/FSA",0,""))))))</f>
        <v/>
      </c>
      <c r="H154" s="5" t="n"/>
      <c r="I154" s="5" t="n"/>
    </row>
    <row r="155" ht="16" customHeight="1">
      <c r="A155" s="3" t="n"/>
      <c r="B155" s="3" t="n"/>
      <c r="C155" s="3" t="n"/>
      <c r="D155" s="3" t="n"/>
      <c r="E155" s="4" t="n"/>
      <c r="F155" s="4" t="n"/>
      <c r="G155" s="4">
        <f>IF(C155="Food",IF(AND(E155&lt;&gt;"",F155&lt;&gt;""),E155-F155,""),IF(C155="Specialty",IF(E155&lt;&gt;"",E155,""),IF(C155="Medical",IF(E155&lt;&gt;"",E155,""),IF(C155="Travel",IF(E155&lt;&gt;"",E155,""),IF(C155="Mileage",IF(E155&lt;&gt;"",E155,""),IF(C155="HSA/FSA",0,""))))))</f>
        <v/>
      </c>
      <c r="H155" s="3" t="n"/>
      <c r="I155" s="3" t="n"/>
    </row>
    <row r="156" ht="16" customHeight="1">
      <c r="A156" s="5" t="n"/>
      <c r="B156" s="5" t="n"/>
      <c r="C156" s="5" t="n"/>
      <c r="D156" s="5" t="n"/>
      <c r="E156" s="6" t="n"/>
      <c r="F156" s="6" t="n"/>
      <c r="G156" s="6">
        <f>IF(C156="Food",IF(AND(E156&lt;&gt;"",F156&lt;&gt;""),E156-F156,""),IF(C156="Specialty",IF(E156&lt;&gt;"",E156,""),IF(C156="Medical",IF(E156&lt;&gt;"",E156,""),IF(C156="Travel",IF(E156&lt;&gt;"",E156,""),IF(C156="Mileage",IF(E156&lt;&gt;"",E156,""),IF(C156="HSA/FSA",0,""))))))</f>
        <v/>
      </c>
      <c r="H156" s="5" t="n"/>
      <c r="I156" s="5" t="n"/>
    </row>
    <row r="157" ht="16" customHeight="1">
      <c r="A157" s="3" t="n"/>
      <c r="B157" s="3" t="n"/>
      <c r="C157" s="3" t="n"/>
      <c r="D157" s="3" t="n"/>
      <c r="E157" s="4" t="n"/>
      <c r="F157" s="4" t="n"/>
      <c r="G157" s="4">
        <f>IF(C157="Food",IF(AND(E157&lt;&gt;"",F157&lt;&gt;""),E157-F157,""),IF(C157="Specialty",IF(E157&lt;&gt;"",E157,""),IF(C157="Medical",IF(E157&lt;&gt;"",E157,""),IF(C157="Travel",IF(E157&lt;&gt;"",E157,""),IF(C157="Mileage",IF(E157&lt;&gt;"",E157,""),IF(C157="HSA/FSA",0,""))))))</f>
        <v/>
      </c>
      <c r="H157" s="3" t="n"/>
      <c r="I157" s="3" t="n"/>
    </row>
    <row r="158" ht="16" customHeight="1">
      <c r="A158" s="5" t="n"/>
      <c r="B158" s="5" t="n"/>
      <c r="C158" s="5" t="n"/>
      <c r="D158" s="5" t="n"/>
      <c r="E158" s="6" t="n"/>
      <c r="F158" s="6" t="n"/>
      <c r="G158" s="6">
        <f>IF(C158="Food",IF(AND(E158&lt;&gt;"",F158&lt;&gt;""),E158-F158,""),IF(C158="Specialty",IF(E158&lt;&gt;"",E158,""),IF(C158="Medical",IF(E158&lt;&gt;"",E158,""),IF(C158="Travel",IF(E158&lt;&gt;"",E158,""),IF(C158="Mileage",IF(E158&lt;&gt;"",E158,""),IF(C158="HSA/FSA",0,""))))))</f>
        <v/>
      </c>
      <c r="H158" s="5" t="n"/>
      <c r="I158" s="5" t="n"/>
    </row>
    <row r="159" ht="16" customHeight="1">
      <c r="A159" s="3" t="n"/>
      <c r="B159" s="3" t="n"/>
      <c r="C159" s="3" t="n"/>
      <c r="D159" s="3" t="n"/>
      <c r="E159" s="4" t="n"/>
      <c r="F159" s="4" t="n"/>
      <c r="G159" s="4">
        <f>IF(C159="Food",IF(AND(E159&lt;&gt;"",F159&lt;&gt;""),E159-F159,""),IF(C159="Specialty",IF(E159&lt;&gt;"",E159,""),IF(C159="Medical",IF(E159&lt;&gt;"",E159,""),IF(C159="Travel",IF(E159&lt;&gt;"",E159,""),IF(C159="Mileage",IF(E159&lt;&gt;"",E159,""),IF(C159="HSA/FSA",0,""))))))</f>
        <v/>
      </c>
      <c r="H159" s="3" t="n"/>
      <c r="I159" s="3" t="n"/>
    </row>
    <row r="160" ht="16" customHeight="1">
      <c r="A160" s="5" t="n"/>
      <c r="B160" s="5" t="n"/>
      <c r="C160" s="5" t="n"/>
      <c r="D160" s="5" t="n"/>
      <c r="E160" s="6" t="n"/>
      <c r="F160" s="6" t="n"/>
      <c r="G160" s="6">
        <f>IF(C160="Food",IF(AND(E160&lt;&gt;"",F160&lt;&gt;""),E160-F160,""),IF(C160="Specialty",IF(E160&lt;&gt;"",E160,""),IF(C160="Medical",IF(E160&lt;&gt;"",E160,""),IF(C160="Travel",IF(E160&lt;&gt;"",E160,""),IF(C160="Mileage",IF(E160&lt;&gt;"",E160,""),IF(C160="HSA/FSA",0,""))))))</f>
        <v/>
      </c>
      <c r="H160" s="5" t="n"/>
      <c r="I160" s="5" t="n"/>
    </row>
    <row r="161" ht="16" customHeight="1">
      <c r="A161" s="3" t="n"/>
      <c r="B161" s="3" t="n"/>
      <c r="C161" s="3" t="n"/>
      <c r="D161" s="3" t="n"/>
      <c r="E161" s="4" t="n"/>
      <c r="F161" s="4" t="n"/>
      <c r="G161" s="4">
        <f>IF(C161="Food",IF(AND(E161&lt;&gt;"",F161&lt;&gt;""),E161-F161,""),IF(C161="Specialty",IF(E161&lt;&gt;"",E161,""),IF(C161="Medical",IF(E161&lt;&gt;"",E161,""),IF(C161="Travel",IF(E161&lt;&gt;"",E161,""),IF(C161="Mileage",IF(E161&lt;&gt;"",E161,""),IF(C161="HSA/FSA",0,""))))))</f>
        <v/>
      </c>
      <c r="H161" s="3" t="n"/>
      <c r="I161" s="3" t="n"/>
    </row>
    <row r="162" ht="16" customHeight="1">
      <c r="A162" s="5" t="n"/>
      <c r="B162" s="5" t="n"/>
      <c r="C162" s="5" t="n"/>
      <c r="D162" s="5" t="n"/>
      <c r="E162" s="6" t="n"/>
      <c r="F162" s="6" t="n"/>
      <c r="G162" s="6">
        <f>IF(C162="Food",IF(AND(E162&lt;&gt;"",F162&lt;&gt;""),E162-F162,""),IF(C162="Specialty",IF(E162&lt;&gt;"",E162,""),IF(C162="Medical",IF(E162&lt;&gt;"",E162,""),IF(C162="Travel",IF(E162&lt;&gt;"",E162,""),IF(C162="Mileage",IF(E162&lt;&gt;"",E162,""),IF(C162="HSA/FSA",0,""))))))</f>
        <v/>
      </c>
      <c r="H162" s="5" t="n"/>
      <c r="I162" s="5" t="n"/>
    </row>
    <row r="163" ht="16" customHeight="1">
      <c r="A163" s="3" t="n"/>
      <c r="B163" s="3" t="n"/>
      <c r="C163" s="3" t="n"/>
      <c r="D163" s="3" t="n"/>
      <c r="E163" s="4" t="n"/>
      <c r="F163" s="4" t="n"/>
      <c r="G163" s="4">
        <f>IF(C163="Food",IF(AND(E163&lt;&gt;"",F163&lt;&gt;""),E163-F163,""),IF(C163="Specialty",IF(E163&lt;&gt;"",E163,""),IF(C163="Medical",IF(E163&lt;&gt;"",E163,""),IF(C163="Travel",IF(E163&lt;&gt;"",E163,""),IF(C163="Mileage",IF(E163&lt;&gt;"",E163,""),IF(C163="HSA/FSA",0,""))))))</f>
        <v/>
      </c>
      <c r="H163" s="3" t="n"/>
      <c r="I163" s="3" t="n"/>
    </row>
    <row r="164" ht="16" customHeight="1">
      <c r="A164" s="5" t="n"/>
      <c r="B164" s="5" t="n"/>
      <c r="C164" s="5" t="n"/>
      <c r="D164" s="5" t="n"/>
      <c r="E164" s="6" t="n"/>
      <c r="F164" s="6" t="n"/>
      <c r="G164" s="6">
        <f>IF(C164="Food",IF(AND(E164&lt;&gt;"",F164&lt;&gt;""),E164-F164,""),IF(C164="Specialty",IF(E164&lt;&gt;"",E164,""),IF(C164="Medical",IF(E164&lt;&gt;"",E164,""),IF(C164="Travel",IF(E164&lt;&gt;"",E164,""),IF(C164="Mileage",IF(E164&lt;&gt;"",E164,""),IF(C164="HSA/FSA",0,""))))))</f>
        <v/>
      </c>
      <c r="H164" s="5" t="n"/>
      <c r="I164" s="5" t="n"/>
    </row>
    <row r="165" ht="16" customHeight="1">
      <c r="A165" s="3" t="n"/>
      <c r="B165" s="3" t="n"/>
      <c r="C165" s="3" t="n"/>
      <c r="D165" s="3" t="n"/>
      <c r="E165" s="4" t="n"/>
      <c r="F165" s="4" t="n"/>
      <c r="G165" s="4">
        <f>IF(C165="Food",IF(AND(E165&lt;&gt;"",F165&lt;&gt;""),E165-F165,""),IF(C165="Specialty",IF(E165&lt;&gt;"",E165,""),IF(C165="Medical",IF(E165&lt;&gt;"",E165,""),IF(C165="Travel",IF(E165&lt;&gt;"",E165,""),IF(C165="Mileage",IF(E165&lt;&gt;"",E165,""),IF(C165="HSA/FSA",0,""))))))</f>
        <v/>
      </c>
      <c r="H165" s="3" t="n"/>
      <c r="I165" s="3" t="n"/>
    </row>
    <row r="166" ht="16" customHeight="1">
      <c r="A166" s="5" t="n"/>
      <c r="B166" s="5" t="n"/>
      <c r="C166" s="5" t="n"/>
      <c r="D166" s="5" t="n"/>
      <c r="E166" s="6" t="n"/>
      <c r="F166" s="6" t="n"/>
      <c r="G166" s="6">
        <f>IF(C166="Food",IF(AND(E166&lt;&gt;"",F166&lt;&gt;""),E166-F166,""),IF(C166="Specialty",IF(E166&lt;&gt;"",E166,""),IF(C166="Medical",IF(E166&lt;&gt;"",E166,""),IF(C166="Travel",IF(E166&lt;&gt;"",E166,""),IF(C166="Mileage",IF(E166&lt;&gt;"",E166,""),IF(C166="HSA/FSA",0,""))))))</f>
        <v/>
      </c>
      <c r="H166" s="5" t="n"/>
      <c r="I166" s="5" t="n"/>
    </row>
    <row r="167" ht="16" customHeight="1">
      <c r="A167" s="3" t="n"/>
      <c r="B167" s="3" t="n"/>
      <c r="C167" s="3" t="n"/>
      <c r="D167" s="3" t="n"/>
      <c r="E167" s="4" t="n"/>
      <c r="F167" s="4" t="n"/>
      <c r="G167" s="4">
        <f>IF(C167="Food",IF(AND(E167&lt;&gt;"",F167&lt;&gt;""),E167-F167,""),IF(C167="Specialty",IF(E167&lt;&gt;"",E167,""),IF(C167="Medical",IF(E167&lt;&gt;"",E167,""),IF(C167="Travel",IF(E167&lt;&gt;"",E167,""),IF(C167="Mileage",IF(E167&lt;&gt;"",E167,""),IF(C167="HSA/FSA",0,""))))))</f>
        <v/>
      </c>
      <c r="H167" s="3" t="n"/>
      <c r="I167" s="3" t="n"/>
    </row>
    <row r="168" ht="16" customHeight="1">
      <c r="A168" s="5" t="n"/>
      <c r="B168" s="5" t="n"/>
      <c r="C168" s="5" t="n"/>
      <c r="D168" s="5" t="n"/>
      <c r="E168" s="6" t="n"/>
      <c r="F168" s="6" t="n"/>
      <c r="G168" s="6">
        <f>IF(C168="Food",IF(AND(E168&lt;&gt;"",F168&lt;&gt;""),E168-F168,""),IF(C168="Specialty",IF(E168&lt;&gt;"",E168,""),IF(C168="Medical",IF(E168&lt;&gt;"",E168,""),IF(C168="Travel",IF(E168&lt;&gt;"",E168,""),IF(C168="Mileage",IF(E168&lt;&gt;"",E168,""),IF(C168="HSA/FSA",0,""))))))</f>
        <v/>
      </c>
      <c r="H168" s="5" t="n"/>
      <c r="I168" s="5" t="n"/>
    </row>
    <row r="169" ht="16" customHeight="1">
      <c r="A169" s="3" t="n"/>
      <c r="B169" s="3" t="n"/>
      <c r="C169" s="3" t="n"/>
      <c r="D169" s="3" t="n"/>
      <c r="E169" s="4" t="n"/>
      <c r="F169" s="4" t="n"/>
      <c r="G169" s="4">
        <f>IF(C169="Food",IF(AND(E169&lt;&gt;"",F169&lt;&gt;""),E169-F169,""),IF(C169="Specialty",IF(E169&lt;&gt;"",E169,""),IF(C169="Medical",IF(E169&lt;&gt;"",E169,""),IF(C169="Travel",IF(E169&lt;&gt;"",E169,""),IF(C169="Mileage",IF(E169&lt;&gt;"",E169,""),IF(C169="HSA/FSA",0,""))))))</f>
        <v/>
      </c>
      <c r="H169" s="3" t="n"/>
      <c r="I169" s="3" t="n"/>
    </row>
    <row r="170" ht="16" customHeight="1">
      <c r="A170" s="5" t="n"/>
      <c r="B170" s="5" t="n"/>
      <c r="C170" s="5" t="n"/>
      <c r="D170" s="5" t="n"/>
      <c r="E170" s="6" t="n"/>
      <c r="F170" s="6" t="n"/>
      <c r="G170" s="6">
        <f>IF(C170="Food",IF(AND(E170&lt;&gt;"",F170&lt;&gt;""),E170-F170,""),IF(C170="Specialty",IF(E170&lt;&gt;"",E170,""),IF(C170="Medical",IF(E170&lt;&gt;"",E170,""),IF(C170="Travel",IF(E170&lt;&gt;"",E170,""),IF(C170="Mileage",IF(E170&lt;&gt;"",E170,""),IF(C170="HSA/FSA",0,""))))))</f>
        <v/>
      </c>
      <c r="H170" s="5" t="n"/>
      <c r="I170" s="5" t="n"/>
    </row>
    <row r="171" ht="16" customHeight="1">
      <c r="A171" s="3" t="n"/>
      <c r="B171" s="3" t="n"/>
      <c r="C171" s="3" t="n"/>
      <c r="D171" s="3" t="n"/>
      <c r="E171" s="4" t="n"/>
      <c r="F171" s="4" t="n"/>
      <c r="G171" s="4">
        <f>IF(C171="Food",IF(AND(E171&lt;&gt;"",F171&lt;&gt;""),E171-F171,""),IF(C171="Specialty",IF(E171&lt;&gt;"",E171,""),IF(C171="Medical",IF(E171&lt;&gt;"",E171,""),IF(C171="Travel",IF(E171&lt;&gt;"",E171,""),IF(C171="Mileage",IF(E171&lt;&gt;"",E171,""),IF(C171="HSA/FSA",0,""))))))</f>
        <v/>
      </c>
      <c r="H171" s="3" t="n"/>
      <c r="I171" s="3" t="n"/>
    </row>
    <row r="172" ht="16" customHeight="1">
      <c r="A172" s="5" t="n"/>
      <c r="B172" s="5" t="n"/>
      <c r="C172" s="5" t="n"/>
      <c r="D172" s="5" t="n"/>
      <c r="E172" s="6" t="n"/>
      <c r="F172" s="6" t="n"/>
      <c r="G172" s="6">
        <f>IF(C172="Food",IF(AND(E172&lt;&gt;"",F172&lt;&gt;""),E172-F172,""),IF(C172="Specialty",IF(E172&lt;&gt;"",E172,""),IF(C172="Medical",IF(E172&lt;&gt;"",E172,""),IF(C172="Travel",IF(E172&lt;&gt;"",E172,""),IF(C172="Mileage",IF(E172&lt;&gt;"",E172,""),IF(C172="HSA/FSA",0,""))))))</f>
        <v/>
      </c>
      <c r="H172" s="5" t="n"/>
      <c r="I172" s="5" t="n"/>
    </row>
    <row r="173" ht="16" customHeight="1">
      <c r="A173" s="3" t="n"/>
      <c r="B173" s="3" t="n"/>
      <c r="C173" s="3" t="n"/>
      <c r="D173" s="3" t="n"/>
      <c r="E173" s="4" t="n"/>
      <c r="F173" s="4" t="n"/>
      <c r="G173" s="4">
        <f>IF(C173="Food",IF(AND(E173&lt;&gt;"",F173&lt;&gt;""),E173-F173,""),IF(C173="Specialty",IF(E173&lt;&gt;"",E173,""),IF(C173="Medical",IF(E173&lt;&gt;"",E173,""),IF(C173="Travel",IF(E173&lt;&gt;"",E173,""),IF(C173="Mileage",IF(E173&lt;&gt;"",E173,""),IF(C173="HSA/FSA",0,""))))))</f>
        <v/>
      </c>
      <c r="H173" s="3" t="n"/>
      <c r="I173" s="3" t="n"/>
    </row>
    <row r="174" ht="16" customHeight="1">
      <c r="A174" s="5" t="n"/>
      <c r="B174" s="5" t="n"/>
      <c r="C174" s="5" t="n"/>
      <c r="D174" s="5" t="n"/>
      <c r="E174" s="6" t="n"/>
      <c r="F174" s="6" t="n"/>
      <c r="G174" s="6">
        <f>IF(C174="Food",IF(AND(E174&lt;&gt;"",F174&lt;&gt;""),E174-F174,""),IF(C174="Specialty",IF(E174&lt;&gt;"",E174,""),IF(C174="Medical",IF(E174&lt;&gt;"",E174,""),IF(C174="Travel",IF(E174&lt;&gt;"",E174,""),IF(C174="Mileage",IF(E174&lt;&gt;"",E174,""),IF(C174="HSA/FSA",0,""))))))</f>
        <v/>
      </c>
      <c r="H174" s="5" t="n"/>
      <c r="I174" s="5" t="n"/>
    </row>
    <row r="175" ht="16" customHeight="1">
      <c r="A175" s="3" t="n"/>
      <c r="B175" s="3" t="n"/>
      <c r="C175" s="3" t="n"/>
      <c r="D175" s="3" t="n"/>
      <c r="E175" s="4" t="n"/>
      <c r="F175" s="4" t="n"/>
      <c r="G175" s="4">
        <f>IF(C175="Food",IF(AND(E175&lt;&gt;"",F175&lt;&gt;""),E175-F175,""),IF(C175="Specialty",IF(E175&lt;&gt;"",E175,""),IF(C175="Medical",IF(E175&lt;&gt;"",E175,""),IF(C175="Travel",IF(E175&lt;&gt;"",E175,""),IF(C175="Mileage",IF(E175&lt;&gt;"",E175,""),IF(C175="HSA/FSA",0,""))))))</f>
        <v/>
      </c>
      <c r="H175" s="3" t="n"/>
      <c r="I175" s="3" t="n"/>
    </row>
    <row r="176" ht="16" customHeight="1">
      <c r="A176" s="5" t="n"/>
      <c r="B176" s="5" t="n"/>
      <c r="C176" s="5" t="n"/>
      <c r="D176" s="5" t="n"/>
      <c r="E176" s="6" t="n"/>
      <c r="F176" s="6" t="n"/>
      <c r="G176" s="6">
        <f>IF(C176="Food",IF(AND(E176&lt;&gt;"",F176&lt;&gt;""),E176-F176,""),IF(C176="Specialty",IF(E176&lt;&gt;"",E176,""),IF(C176="Medical",IF(E176&lt;&gt;"",E176,""),IF(C176="Travel",IF(E176&lt;&gt;"",E176,""),IF(C176="Mileage",IF(E176&lt;&gt;"",E176,""),IF(C176="HSA/FSA",0,""))))))</f>
        <v/>
      </c>
      <c r="H176" s="5" t="n"/>
      <c r="I176" s="5" t="n"/>
    </row>
    <row r="177" ht="16" customHeight="1">
      <c r="A177" s="3" t="n"/>
      <c r="B177" s="3" t="n"/>
      <c r="C177" s="3" t="n"/>
      <c r="D177" s="3" t="n"/>
      <c r="E177" s="4" t="n"/>
      <c r="F177" s="4" t="n"/>
      <c r="G177" s="4">
        <f>IF(C177="Food",IF(AND(E177&lt;&gt;"",F177&lt;&gt;""),E177-F177,""),IF(C177="Specialty",IF(E177&lt;&gt;"",E177,""),IF(C177="Medical",IF(E177&lt;&gt;"",E177,""),IF(C177="Travel",IF(E177&lt;&gt;"",E177,""),IF(C177="Mileage",IF(E177&lt;&gt;"",E177,""),IF(C177="HSA/FSA",0,""))))))</f>
        <v/>
      </c>
      <c r="H177" s="3" t="n"/>
      <c r="I177" s="3" t="n"/>
    </row>
    <row r="178" ht="16" customHeight="1">
      <c r="A178" s="5" t="n"/>
      <c r="B178" s="5" t="n"/>
      <c r="C178" s="5" t="n"/>
      <c r="D178" s="5" t="n"/>
      <c r="E178" s="6" t="n"/>
      <c r="F178" s="6" t="n"/>
      <c r="G178" s="6">
        <f>IF(C178="Food",IF(AND(E178&lt;&gt;"",F178&lt;&gt;""),E178-F178,""),IF(C178="Specialty",IF(E178&lt;&gt;"",E178,""),IF(C178="Medical",IF(E178&lt;&gt;"",E178,""),IF(C178="Travel",IF(E178&lt;&gt;"",E178,""),IF(C178="Mileage",IF(E178&lt;&gt;"",E178,""),IF(C178="HSA/FSA",0,""))))))</f>
        <v/>
      </c>
      <c r="H178" s="5" t="n"/>
      <c r="I178" s="5" t="n"/>
    </row>
    <row r="179" ht="16" customHeight="1">
      <c r="A179" s="3" t="n"/>
      <c r="B179" s="3" t="n"/>
      <c r="C179" s="3" t="n"/>
      <c r="D179" s="3" t="n"/>
      <c r="E179" s="4" t="n"/>
      <c r="F179" s="4" t="n"/>
      <c r="G179" s="4">
        <f>IF(C179="Food",IF(AND(E179&lt;&gt;"",F179&lt;&gt;""),E179-F179,""),IF(C179="Specialty",IF(E179&lt;&gt;"",E179,""),IF(C179="Medical",IF(E179&lt;&gt;"",E179,""),IF(C179="Travel",IF(E179&lt;&gt;"",E179,""),IF(C179="Mileage",IF(E179&lt;&gt;"",E179,""),IF(C179="HSA/FSA",0,""))))))</f>
        <v/>
      </c>
      <c r="H179" s="3" t="n"/>
      <c r="I179" s="3" t="n"/>
    </row>
    <row r="180" ht="16" customHeight="1">
      <c r="A180" s="5" t="n"/>
      <c r="B180" s="5" t="n"/>
      <c r="C180" s="5" t="n"/>
      <c r="D180" s="5" t="n"/>
      <c r="E180" s="6" t="n"/>
      <c r="F180" s="6" t="n"/>
      <c r="G180" s="6">
        <f>IF(C180="Food",IF(AND(E180&lt;&gt;"",F180&lt;&gt;""),E180-F180,""),IF(C180="Specialty",IF(E180&lt;&gt;"",E180,""),IF(C180="Medical",IF(E180&lt;&gt;"",E180,""),IF(C180="Travel",IF(E180&lt;&gt;"",E180,""),IF(C180="Mileage",IF(E180&lt;&gt;"",E180,""),IF(C180="HSA/FSA",0,""))))))</f>
        <v/>
      </c>
      <c r="H180" s="5" t="n"/>
      <c r="I180" s="5" t="n"/>
    </row>
    <row r="181" ht="16" customHeight="1">
      <c r="A181" s="3" t="n"/>
      <c r="B181" s="3" t="n"/>
      <c r="C181" s="3" t="n"/>
      <c r="D181" s="3" t="n"/>
      <c r="E181" s="4" t="n"/>
      <c r="F181" s="4" t="n"/>
      <c r="G181" s="4">
        <f>IF(C181="Food",IF(AND(E181&lt;&gt;"",F181&lt;&gt;""),E181-F181,""),IF(C181="Specialty",IF(E181&lt;&gt;"",E181,""),IF(C181="Medical",IF(E181&lt;&gt;"",E181,""),IF(C181="Travel",IF(E181&lt;&gt;"",E181,""),IF(C181="Mileage",IF(E181&lt;&gt;"",E181,""),IF(C181="HSA/FSA",0,""))))))</f>
        <v/>
      </c>
      <c r="H181" s="3" t="n"/>
      <c r="I181" s="3" t="n"/>
    </row>
    <row r="182" ht="16" customHeight="1">
      <c r="A182" s="5" t="n"/>
      <c r="B182" s="5" t="n"/>
      <c r="C182" s="5" t="n"/>
      <c r="D182" s="5" t="n"/>
      <c r="E182" s="6" t="n"/>
      <c r="F182" s="6" t="n"/>
      <c r="G182" s="6">
        <f>IF(C182="Food",IF(AND(E182&lt;&gt;"",F182&lt;&gt;""),E182-F182,""),IF(C182="Specialty",IF(E182&lt;&gt;"",E182,""),IF(C182="Medical",IF(E182&lt;&gt;"",E182,""),IF(C182="Travel",IF(E182&lt;&gt;"",E182,""),IF(C182="Mileage",IF(E182&lt;&gt;"",E182,""),IF(C182="HSA/FSA",0,""))))))</f>
        <v/>
      </c>
      <c r="H182" s="5" t="n"/>
      <c r="I182" s="5" t="n"/>
    </row>
    <row r="183" ht="16" customHeight="1">
      <c r="A183" s="3" t="n"/>
      <c r="B183" s="3" t="n"/>
      <c r="C183" s="3" t="n"/>
      <c r="D183" s="3" t="n"/>
      <c r="E183" s="4" t="n"/>
      <c r="F183" s="4" t="n"/>
      <c r="G183" s="4">
        <f>IF(C183="Food",IF(AND(E183&lt;&gt;"",F183&lt;&gt;""),E183-F183,""),IF(C183="Specialty",IF(E183&lt;&gt;"",E183,""),IF(C183="Medical",IF(E183&lt;&gt;"",E183,""),IF(C183="Travel",IF(E183&lt;&gt;"",E183,""),IF(C183="Mileage",IF(E183&lt;&gt;"",E183,""),IF(C183="HSA/FSA",0,""))))))</f>
        <v/>
      </c>
      <c r="H183" s="3" t="n"/>
      <c r="I183" s="3" t="n"/>
    </row>
    <row r="184" ht="16" customHeight="1">
      <c r="A184" s="5" t="n"/>
      <c r="B184" s="5" t="n"/>
      <c r="C184" s="5" t="n"/>
      <c r="D184" s="5" t="n"/>
      <c r="E184" s="6" t="n"/>
      <c r="F184" s="6" t="n"/>
      <c r="G184" s="6">
        <f>IF(C184="Food",IF(AND(E184&lt;&gt;"",F184&lt;&gt;""),E184-F184,""),IF(C184="Specialty",IF(E184&lt;&gt;"",E184,""),IF(C184="Medical",IF(E184&lt;&gt;"",E184,""),IF(C184="Travel",IF(E184&lt;&gt;"",E184,""),IF(C184="Mileage",IF(E184&lt;&gt;"",E184,""),IF(C184="HSA/FSA",0,""))))))</f>
        <v/>
      </c>
      <c r="H184" s="5" t="n"/>
      <c r="I184" s="5" t="n"/>
    </row>
    <row r="185" ht="16" customHeight="1">
      <c r="A185" s="3" t="n"/>
      <c r="B185" s="3" t="n"/>
      <c r="C185" s="3" t="n"/>
      <c r="D185" s="3" t="n"/>
      <c r="E185" s="4" t="n"/>
      <c r="F185" s="4" t="n"/>
      <c r="G185" s="4">
        <f>IF(C185="Food",IF(AND(E185&lt;&gt;"",F185&lt;&gt;""),E185-F185,""),IF(C185="Specialty",IF(E185&lt;&gt;"",E185,""),IF(C185="Medical",IF(E185&lt;&gt;"",E185,""),IF(C185="Travel",IF(E185&lt;&gt;"",E185,""),IF(C185="Mileage",IF(E185&lt;&gt;"",E185,""),IF(C185="HSA/FSA",0,""))))))</f>
        <v/>
      </c>
      <c r="H185" s="3" t="n"/>
      <c r="I185" s="3" t="n"/>
    </row>
    <row r="186" ht="16" customHeight="1">
      <c r="A186" s="5" t="n"/>
      <c r="B186" s="5" t="n"/>
      <c r="C186" s="5" t="n"/>
      <c r="D186" s="5" t="n"/>
      <c r="E186" s="6" t="n"/>
      <c r="F186" s="6" t="n"/>
      <c r="G186" s="6">
        <f>IF(C186="Food",IF(AND(E186&lt;&gt;"",F186&lt;&gt;""),E186-F186,""),IF(C186="Specialty",IF(E186&lt;&gt;"",E186,""),IF(C186="Medical",IF(E186&lt;&gt;"",E186,""),IF(C186="Travel",IF(E186&lt;&gt;"",E186,""),IF(C186="Mileage",IF(E186&lt;&gt;"",E186,""),IF(C186="HSA/FSA",0,""))))))</f>
        <v/>
      </c>
      <c r="H186" s="5" t="n"/>
      <c r="I186" s="5" t="n"/>
    </row>
    <row r="187" ht="16" customHeight="1">
      <c r="A187" s="3" t="n"/>
      <c r="B187" s="3" t="n"/>
      <c r="C187" s="3" t="n"/>
      <c r="D187" s="3" t="n"/>
      <c r="E187" s="4" t="n"/>
      <c r="F187" s="4" t="n"/>
      <c r="G187" s="4">
        <f>IF(C187="Food",IF(AND(E187&lt;&gt;"",F187&lt;&gt;""),E187-F187,""),IF(C187="Specialty",IF(E187&lt;&gt;"",E187,""),IF(C187="Medical",IF(E187&lt;&gt;"",E187,""),IF(C187="Travel",IF(E187&lt;&gt;"",E187,""),IF(C187="Mileage",IF(E187&lt;&gt;"",E187,""),IF(C187="HSA/FSA",0,""))))))</f>
        <v/>
      </c>
      <c r="H187" s="3" t="n"/>
      <c r="I187" s="3" t="n"/>
    </row>
    <row r="188" ht="16" customHeight="1">
      <c r="A188" s="5" t="n"/>
      <c r="B188" s="5" t="n"/>
      <c r="C188" s="5" t="n"/>
      <c r="D188" s="5" t="n"/>
      <c r="E188" s="6" t="n"/>
      <c r="F188" s="6" t="n"/>
      <c r="G188" s="6">
        <f>IF(C188="Food",IF(AND(E188&lt;&gt;"",F188&lt;&gt;""),E188-F188,""),IF(C188="Specialty",IF(E188&lt;&gt;"",E188,""),IF(C188="Medical",IF(E188&lt;&gt;"",E188,""),IF(C188="Travel",IF(E188&lt;&gt;"",E188,""),IF(C188="Mileage",IF(E188&lt;&gt;"",E188,""),IF(C188="HSA/FSA",0,""))))))</f>
        <v/>
      </c>
      <c r="H188" s="5" t="n"/>
      <c r="I188" s="5" t="n"/>
    </row>
    <row r="189" ht="16" customHeight="1">
      <c r="A189" s="3" t="n"/>
      <c r="B189" s="3" t="n"/>
      <c r="C189" s="3" t="n"/>
      <c r="D189" s="3" t="n"/>
      <c r="E189" s="4" t="n"/>
      <c r="F189" s="4" t="n"/>
      <c r="G189" s="4">
        <f>IF(C189="Food",IF(AND(E189&lt;&gt;"",F189&lt;&gt;""),E189-F189,""),IF(C189="Specialty",IF(E189&lt;&gt;"",E189,""),IF(C189="Medical",IF(E189&lt;&gt;"",E189,""),IF(C189="Travel",IF(E189&lt;&gt;"",E189,""),IF(C189="Mileage",IF(E189&lt;&gt;"",E189,""),IF(C189="HSA/FSA",0,""))))))</f>
        <v/>
      </c>
      <c r="H189" s="3" t="n"/>
      <c r="I189" s="3" t="n"/>
    </row>
    <row r="190" ht="16" customHeight="1">
      <c r="A190" s="5" t="n"/>
      <c r="B190" s="5" t="n"/>
      <c r="C190" s="5" t="n"/>
      <c r="D190" s="5" t="n"/>
      <c r="E190" s="6" t="n"/>
      <c r="F190" s="6" t="n"/>
      <c r="G190" s="6">
        <f>IF(C190="Food",IF(AND(E190&lt;&gt;"",F190&lt;&gt;""),E190-F190,""),IF(C190="Specialty",IF(E190&lt;&gt;"",E190,""),IF(C190="Medical",IF(E190&lt;&gt;"",E190,""),IF(C190="Travel",IF(E190&lt;&gt;"",E190,""),IF(C190="Mileage",IF(E190&lt;&gt;"",E190,""),IF(C190="HSA/FSA",0,""))))))</f>
        <v/>
      </c>
      <c r="H190" s="5" t="n"/>
      <c r="I190" s="5" t="n"/>
    </row>
    <row r="191" ht="16" customHeight="1">
      <c r="A191" s="3" t="n"/>
      <c r="B191" s="3" t="n"/>
      <c r="C191" s="3" t="n"/>
      <c r="D191" s="3" t="n"/>
      <c r="E191" s="4" t="n"/>
      <c r="F191" s="4" t="n"/>
      <c r="G191" s="4">
        <f>IF(C191="Food",IF(AND(E191&lt;&gt;"",F191&lt;&gt;""),E191-F191,""),IF(C191="Specialty",IF(E191&lt;&gt;"",E191,""),IF(C191="Medical",IF(E191&lt;&gt;"",E191,""),IF(C191="Travel",IF(E191&lt;&gt;"",E191,""),IF(C191="Mileage",IF(E191&lt;&gt;"",E191,""),IF(C191="HSA/FSA",0,""))))))</f>
        <v/>
      </c>
      <c r="H191" s="3" t="n"/>
      <c r="I191" s="3" t="n"/>
    </row>
    <row r="192" ht="16" customHeight="1">
      <c r="A192" s="5" t="n"/>
      <c r="B192" s="5" t="n"/>
      <c r="C192" s="5" t="n"/>
      <c r="D192" s="5" t="n"/>
      <c r="E192" s="6" t="n"/>
      <c r="F192" s="6" t="n"/>
      <c r="G192" s="6">
        <f>IF(C192="Food",IF(AND(E192&lt;&gt;"",F192&lt;&gt;""),E192-F192,""),IF(C192="Specialty",IF(E192&lt;&gt;"",E192,""),IF(C192="Medical",IF(E192&lt;&gt;"",E192,""),IF(C192="Travel",IF(E192&lt;&gt;"",E192,""),IF(C192="Mileage",IF(E192&lt;&gt;"",E192,""),IF(C192="HSA/FSA",0,""))))))</f>
        <v/>
      </c>
      <c r="H192" s="5" t="n"/>
      <c r="I192" s="5" t="n"/>
    </row>
    <row r="193" ht="16" customHeight="1">
      <c r="A193" s="3" t="n"/>
      <c r="B193" s="3" t="n"/>
      <c r="C193" s="3" t="n"/>
      <c r="D193" s="3" t="n"/>
      <c r="E193" s="4" t="n"/>
      <c r="F193" s="4" t="n"/>
      <c r="G193" s="4">
        <f>IF(C193="Food",IF(AND(E193&lt;&gt;"",F193&lt;&gt;""),E193-F193,""),IF(C193="Specialty",IF(E193&lt;&gt;"",E193,""),IF(C193="Medical",IF(E193&lt;&gt;"",E193,""),IF(C193="Travel",IF(E193&lt;&gt;"",E193,""),IF(C193="Mileage",IF(E193&lt;&gt;"",E193,""),IF(C193="HSA/FSA",0,""))))))</f>
        <v/>
      </c>
      <c r="H193" s="3" t="n"/>
      <c r="I193" s="3" t="n"/>
    </row>
    <row r="194" ht="16" customHeight="1">
      <c r="A194" s="5" t="n"/>
      <c r="B194" s="5" t="n"/>
      <c r="C194" s="5" t="n"/>
      <c r="D194" s="5" t="n"/>
      <c r="E194" s="6" t="n"/>
      <c r="F194" s="6" t="n"/>
      <c r="G194" s="6">
        <f>IF(C194="Food",IF(AND(E194&lt;&gt;"",F194&lt;&gt;""),E194-F194,""),IF(C194="Specialty",IF(E194&lt;&gt;"",E194,""),IF(C194="Medical",IF(E194&lt;&gt;"",E194,""),IF(C194="Travel",IF(E194&lt;&gt;"",E194,""),IF(C194="Mileage",IF(E194&lt;&gt;"",E194,""),IF(C194="HSA/FSA",0,""))))))</f>
        <v/>
      </c>
      <c r="H194" s="5" t="n"/>
      <c r="I194" s="5" t="n"/>
    </row>
    <row r="195" ht="16" customHeight="1">
      <c r="A195" s="3" t="n"/>
      <c r="B195" s="3" t="n"/>
      <c r="C195" s="3" t="n"/>
      <c r="D195" s="3" t="n"/>
      <c r="E195" s="4" t="n"/>
      <c r="F195" s="4" t="n"/>
      <c r="G195" s="4">
        <f>IF(C195="Food",IF(AND(E195&lt;&gt;"",F195&lt;&gt;""),E195-F195,""),IF(C195="Specialty",IF(E195&lt;&gt;"",E195,""),IF(C195="Medical",IF(E195&lt;&gt;"",E195,""),IF(C195="Travel",IF(E195&lt;&gt;"",E195,""),IF(C195="Mileage",IF(E195&lt;&gt;"",E195,""),IF(C195="HSA/FSA",0,""))))))</f>
        <v/>
      </c>
      <c r="H195" s="3" t="n"/>
      <c r="I195" s="3" t="n"/>
    </row>
    <row r="196" ht="16" customHeight="1">
      <c r="A196" s="5" t="n"/>
      <c r="B196" s="5" t="n"/>
      <c r="C196" s="5" t="n"/>
      <c r="D196" s="5" t="n"/>
      <c r="E196" s="6" t="n"/>
      <c r="F196" s="6" t="n"/>
      <c r="G196" s="6">
        <f>IF(C196="Food",IF(AND(E196&lt;&gt;"",F196&lt;&gt;""),E196-F196,""),IF(C196="Specialty",IF(E196&lt;&gt;"",E196,""),IF(C196="Medical",IF(E196&lt;&gt;"",E196,""),IF(C196="Travel",IF(E196&lt;&gt;"",E196,""),IF(C196="Mileage",IF(E196&lt;&gt;"",E196,""),IF(C196="HSA/FSA",0,""))))))</f>
        <v/>
      </c>
      <c r="H196" s="5" t="n"/>
      <c r="I196" s="5" t="n"/>
    </row>
    <row r="197" ht="16" customHeight="1">
      <c r="A197" s="3" t="n"/>
      <c r="B197" s="3" t="n"/>
      <c r="C197" s="3" t="n"/>
      <c r="D197" s="3" t="n"/>
      <c r="E197" s="4" t="n"/>
      <c r="F197" s="4" t="n"/>
      <c r="G197" s="4">
        <f>IF(C197="Food",IF(AND(E197&lt;&gt;"",F197&lt;&gt;""),E197-F197,""),IF(C197="Specialty",IF(E197&lt;&gt;"",E197,""),IF(C197="Medical",IF(E197&lt;&gt;"",E197,""),IF(C197="Travel",IF(E197&lt;&gt;"",E197,""),IF(C197="Mileage",IF(E197&lt;&gt;"",E197,""),IF(C197="HSA/FSA",0,""))))))</f>
        <v/>
      </c>
      <c r="H197" s="3" t="n"/>
      <c r="I197" s="3" t="n"/>
    </row>
    <row r="198" ht="16" customHeight="1">
      <c r="A198" s="5" t="n"/>
      <c r="B198" s="5" t="n"/>
      <c r="C198" s="5" t="n"/>
      <c r="D198" s="5" t="n"/>
      <c r="E198" s="6" t="n"/>
      <c r="F198" s="6" t="n"/>
      <c r="G198" s="6">
        <f>IF(C198="Food",IF(AND(E198&lt;&gt;"",F198&lt;&gt;""),E198-F198,""),IF(C198="Specialty",IF(E198&lt;&gt;"",E198,""),IF(C198="Medical",IF(E198&lt;&gt;"",E198,""),IF(C198="Travel",IF(E198&lt;&gt;"",E198,""),IF(C198="Mileage",IF(E198&lt;&gt;"",E198,""),IF(C198="HSA/FSA",0,""))))))</f>
        <v/>
      </c>
      <c r="H198" s="5" t="n"/>
      <c r="I198" s="5" t="n"/>
    </row>
    <row r="199" ht="16" customHeight="1">
      <c r="A199" s="3" t="n"/>
      <c r="B199" s="3" t="n"/>
      <c r="C199" s="3" t="n"/>
      <c r="D199" s="3" t="n"/>
      <c r="E199" s="4" t="n"/>
      <c r="F199" s="4" t="n"/>
      <c r="G199" s="4">
        <f>IF(C199="Food",IF(AND(E199&lt;&gt;"",F199&lt;&gt;""),E199-F199,""),IF(C199="Specialty",IF(E199&lt;&gt;"",E199,""),IF(C199="Medical",IF(E199&lt;&gt;"",E199,""),IF(C199="Travel",IF(E199&lt;&gt;"",E199,""),IF(C199="Mileage",IF(E199&lt;&gt;"",E199,""),IF(C199="HSA/FSA",0,""))))))</f>
        <v/>
      </c>
      <c r="H199" s="3" t="n"/>
      <c r="I199" s="3" t="n"/>
    </row>
    <row r="200" ht="16" customHeight="1">
      <c r="A200" s="5" t="n"/>
      <c r="B200" s="5" t="n"/>
      <c r="C200" s="5" t="n"/>
      <c r="D200" s="5" t="n"/>
      <c r="E200" s="6" t="n"/>
      <c r="F200" s="6" t="n"/>
      <c r="G200" s="6">
        <f>IF(C200="Food",IF(AND(E200&lt;&gt;"",F200&lt;&gt;""),E200-F200,""),IF(C200="Specialty",IF(E200&lt;&gt;"",E200,""),IF(C200="Medical",IF(E200&lt;&gt;"",E200,""),IF(C200="Travel",IF(E200&lt;&gt;"",E200,""),IF(C200="Mileage",IF(E200&lt;&gt;"",E200,""),IF(C200="HSA/FSA",0,""))))))</f>
        <v/>
      </c>
      <c r="H200" s="5" t="n"/>
      <c r="I200" s="5" t="n"/>
    </row>
    <row r="201" ht="16" customHeight="1">
      <c r="A201" s="3" t="n"/>
      <c r="B201" s="3" t="n"/>
      <c r="C201" s="3" t="n"/>
      <c r="D201" s="3" t="n"/>
      <c r="E201" s="4" t="n"/>
      <c r="F201" s="4" t="n"/>
      <c r="G201" s="4">
        <f>IF(C201="Food",IF(AND(E201&lt;&gt;"",F201&lt;&gt;""),E201-F201,""),IF(C201="Specialty",IF(E201&lt;&gt;"",E201,""),IF(C201="Medical",IF(E201&lt;&gt;"",E201,""),IF(C201="Travel",IF(E201&lt;&gt;"",E201,""),IF(C201="Mileage",IF(E201&lt;&gt;"",E201,""),IF(C201="HSA/FSA",0,""))))))</f>
        <v/>
      </c>
      <c r="H201" s="3" t="n"/>
      <c r="I201" s="3" t="n"/>
    </row>
    <row r="202" ht="16" customHeight="1">
      <c r="A202" s="5" t="n"/>
      <c r="B202" s="5" t="n"/>
      <c r="C202" s="5" t="n"/>
      <c r="D202" s="5" t="n"/>
      <c r="E202" s="6" t="n"/>
      <c r="F202" s="6" t="n"/>
      <c r="G202" s="6">
        <f>IF(C202="Food",IF(AND(E202&lt;&gt;"",F202&lt;&gt;""),E202-F202,""),IF(C202="Specialty",IF(E202&lt;&gt;"",E202,""),IF(C202="Medical",IF(E202&lt;&gt;"",E202,""),IF(C202="Travel",IF(E202&lt;&gt;"",E202,""),IF(C202="Mileage",IF(E202&lt;&gt;"",E202,""),IF(C202="HSA/FSA",0,""))))))</f>
        <v/>
      </c>
      <c r="H202" s="5" t="n"/>
      <c r="I202" s="5" t="n"/>
    </row>
    <row r="203" ht="16" customHeight="1">
      <c r="A203" s="3" t="n"/>
      <c r="B203" s="3" t="n"/>
      <c r="C203" s="3" t="n"/>
      <c r="D203" s="3" t="n"/>
      <c r="E203" s="4" t="n"/>
      <c r="F203" s="4" t="n"/>
      <c r="G203" s="4">
        <f>IF(C203="Food",IF(AND(E203&lt;&gt;"",F203&lt;&gt;""),E203-F203,""),IF(C203="Specialty",IF(E203&lt;&gt;"",E203,""),IF(C203="Medical",IF(E203&lt;&gt;"",E203,""),IF(C203="Travel",IF(E203&lt;&gt;"",E203,""),IF(C203="Mileage",IF(E203&lt;&gt;"",E203,""),IF(C203="HSA/FSA",0,""))))))</f>
        <v/>
      </c>
      <c r="H203" s="3" t="n"/>
      <c r="I203" s="3" t="n"/>
    </row>
    <row r="204" ht="16" customHeight="1">
      <c r="A204" s="5" t="n"/>
      <c r="B204" s="5" t="n"/>
      <c r="C204" s="5" t="n"/>
      <c r="D204" s="5" t="n"/>
      <c r="E204" s="6" t="n"/>
      <c r="F204" s="6" t="n"/>
      <c r="G204" s="6">
        <f>IF(C204="Food",IF(AND(E204&lt;&gt;"",F204&lt;&gt;""),E204-F204,""),IF(C204="Specialty",IF(E204&lt;&gt;"",E204,""),IF(C204="Medical",IF(E204&lt;&gt;"",E204,""),IF(C204="Travel",IF(E204&lt;&gt;"",E204,""),IF(C204="Mileage",IF(E204&lt;&gt;"",E204,""),IF(C204="HSA/FSA",0,""))))))</f>
        <v/>
      </c>
      <c r="H204" s="5" t="n"/>
      <c r="I204" s="5" t="n"/>
    </row>
    <row r="205" ht="16" customHeight="1">
      <c r="A205" s="3" t="n"/>
      <c r="B205" s="3" t="n"/>
      <c r="C205" s="3" t="n"/>
      <c r="D205" s="3" t="n"/>
      <c r="E205" s="4" t="n"/>
      <c r="F205" s="4" t="n"/>
      <c r="G205" s="4">
        <f>IF(C205="Food",IF(AND(E205&lt;&gt;"",F205&lt;&gt;""),E205-F205,""),IF(C205="Specialty",IF(E205&lt;&gt;"",E205,""),IF(C205="Medical",IF(E205&lt;&gt;"",E205,""),IF(C205="Travel",IF(E205&lt;&gt;"",E205,""),IF(C205="Mileage",IF(E205&lt;&gt;"",E205,""),IF(C205="HSA/FSA",0,""))))))</f>
        <v/>
      </c>
      <c r="H205" s="3" t="n"/>
      <c r="I205" s="3" t="n"/>
    </row>
    <row r="206" ht="16" customHeight="1">
      <c r="A206" s="5" t="n"/>
      <c r="B206" s="5" t="n"/>
      <c r="C206" s="5" t="n"/>
      <c r="D206" s="5" t="n"/>
      <c r="E206" s="6" t="n"/>
      <c r="F206" s="6" t="n"/>
      <c r="G206" s="6">
        <f>IF(C206="Food",IF(AND(E206&lt;&gt;"",F206&lt;&gt;""),E206-F206,""),IF(C206="Specialty",IF(E206&lt;&gt;"",E206,""),IF(C206="Medical",IF(E206&lt;&gt;"",E206,""),IF(C206="Travel",IF(E206&lt;&gt;"",E206,""),IF(C206="Mileage",IF(E206&lt;&gt;"",E206,""),IF(C206="HSA/FSA",0,""))))))</f>
        <v/>
      </c>
      <c r="H206" s="5" t="n"/>
      <c r="I206" s="5" t="n"/>
    </row>
    <row r="207" ht="16" customHeight="1">
      <c r="A207" s="3" t="n"/>
      <c r="B207" s="3" t="n"/>
      <c r="C207" s="3" t="n"/>
      <c r="D207" s="3" t="n"/>
      <c r="E207" s="4" t="n"/>
      <c r="F207" s="4" t="n"/>
      <c r="G207" s="4">
        <f>IF(C207="Food",IF(AND(E207&lt;&gt;"",F207&lt;&gt;""),E207-F207,""),IF(C207="Specialty",IF(E207&lt;&gt;"",E207,""),IF(C207="Medical",IF(E207&lt;&gt;"",E207,""),IF(C207="Travel",IF(E207&lt;&gt;"",E207,""),IF(C207="Mileage",IF(E207&lt;&gt;"",E207,""),IF(C207="HSA/FSA",0,""))))))</f>
        <v/>
      </c>
      <c r="H207" s="3" t="n"/>
      <c r="I207" s="3" t="n"/>
    </row>
    <row r="208" ht="16" customHeight="1">
      <c r="A208" s="5" t="n"/>
      <c r="B208" s="5" t="n"/>
      <c r="C208" s="5" t="n"/>
      <c r="D208" s="5" t="n"/>
      <c r="E208" s="6" t="n"/>
      <c r="F208" s="6" t="n"/>
      <c r="G208" s="6">
        <f>IF(C208="Food",IF(AND(E208&lt;&gt;"",F208&lt;&gt;""),E208-F208,""),IF(C208="Specialty",IF(E208&lt;&gt;"",E208,""),IF(C208="Medical",IF(E208&lt;&gt;"",E208,""),IF(C208="Travel",IF(E208&lt;&gt;"",E208,""),IF(C208="Mileage",IF(E208&lt;&gt;"",E208,""),IF(C208="HSA/FSA",0,""))))))</f>
        <v/>
      </c>
      <c r="H208" s="5" t="n"/>
      <c r="I208" s="5" t="n"/>
    </row>
    <row r="209" ht="16" customHeight="1">
      <c r="A209" s="3" t="n"/>
      <c r="B209" s="3" t="n"/>
      <c r="C209" s="3" t="n"/>
      <c r="D209" s="3" t="n"/>
      <c r="E209" s="4" t="n"/>
      <c r="F209" s="4" t="n"/>
      <c r="G209" s="4">
        <f>IF(C209="Food",IF(AND(E209&lt;&gt;"",F209&lt;&gt;""),E209-F209,""),IF(C209="Specialty",IF(E209&lt;&gt;"",E209,""),IF(C209="Medical",IF(E209&lt;&gt;"",E209,""),IF(C209="Travel",IF(E209&lt;&gt;"",E209,""),IF(C209="Mileage",IF(E209&lt;&gt;"",E209,""),IF(C209="HSA/FSA",0,""))))))</f>
        <v/>
      </c>
      <c r="H209" s="3" t="n"/>
      <c r="I209" s="3" t="n"/>
    </row>
    <row r="210" ht="16" customHeight="1">
      <c r="A210" s="5" t="n"/>
      <c r="B210" s="5" t="n"/>
      <c r="C210" s="5" t="n"/>
      <c r="D210" s="5" t="n"/>
      <c r="E210" s="6" t="n"/>
      <c r="F210" s="6" t="n"/>
      <c r="G210" s="6">
        <f>IF(C210="Food",IF(AND(E210&lt;&gt;"",F210&lt;&gt;""),E210-F210,""),IF(C210="Specialty",IF(E210&lt;&gt;"",E210,""),IF(C210="Medical",IF(E210&lt;&gt;"",E210,""),IF(C210="Travel",IF(E210&lt;&gt;"",E210,""),IF(C210="Mileage",IF(E210&lt;&gt;"",E210,""),IF(C210="HSA/FSA",0,""))))))</f>
        <v/>
      </c>
      <c r="H210" s="5" t="n"/>
      <c r="I210" s="5" t="n"/>
    </row>
    <row r="211" ht="16" customHeight="1">
      <c r="A211" s="3" t="n"/>
      <c r="B211" s="3" t="n"/>
      <c r="C211" s="3" t="n"/>
      <c r="D211" s="3" t="n"/>
      <c r="E211" s="4" t="n"/>
      <c r="F211" s="4" t="n"/>
      <c r="G211" s="4">
        <f>IF(C211="Food",IF(AND(E211&lt;&gt;"",F211&lt;&gt;""),E211-F211,""),IF(C211="Specialty",IF(E211&lt;&gt;"",E211,""),IF(C211="Medical",IF(E211&lt;&gt;"",E211,""),IF(C211="Travel",IF(E211&lt;&gt;"",E211,""),IF(C211="Mileage",IF(E211&lt;&gt;"",E211,""),IF(C211="HSA/FSA",0,""))))))</f>
        <v/>
      </c>
      <c r="H211" s="3" t="n"/>
      <c r="I211" s="3" t="n"/>
    </row>
    <row r="212" ht="16" customHeight="1">
      <c r="A212" s="5" t="n"/>
      <c r="B212" s="5" t="n"/>
      <c r="C212" s="5" t="n"/>
      <c r="D212" s="5" t="n"/>
      <c r="E212" s="6" t="n"/>
      <c r="F212" s="6" t="n"/>
      <c r="G212" s="6">
        <f>IF(C212="Food",IF(AND(E212&lt;&gt;"",F212&lt;&gt;""),E212-F212,""),IF(C212="Specialty",IF(E212&lt;&gt;"",E212,""),IF(C212="Medical",IF(E212&lt;&gt;"",E212,""),IF(C212="Travel",IF(E212&lt;&gt;"",E212,""),IF(C212="Mileage",IF(E212&lt;&gt;"",E212,""),IF(C212="HSA/FSA",0,""))))))</f>
        <v/>
      </c>
      <c r="H212" s="5" t="n"/>
      <c r="I212" s="5" t="n"/>
    </row>
    <row r="213" ht="16" customHeight="1">
      <c r="A213" s="3" t="n"/>
      <c r="B213" s="3" t="n"/>
      <c r="C213" s="3" t="n"/>
      <c r="D213" s="3" t="n"/>
      <c r="E213" s="4" t="n"/>
      <c r="F213" s="4" t="n"/>
      <c r="G213" s="4">
        <f>IF(C213="Food",IF(AND(E213&lt;&gt;"",F213&lt;&gt;""),E213-F213,""),IF(C213="Specialty",IF(E213&lt;&gt;"",E213,""),IF(C213="Medical",IF(E213&lt;&gt;"",E213,""),IF(C213="Travel",IF(E213&lt;&gt;"",E213,""),IF(C213="Mileage",IF(E213&lt;&gt;"",E213,""),IF(C213="HSA/FSA",0,""))))))</f>
        <v/>
      </c>
      <c r="H213" s="3" t="n"/>
      <c r="I213" s="3" t="n"/>
    </row>
    <row r="214" ht="16" customHeight="1">
      <c r="A214" s="5" t="n"/>
      <c r="B214" s="5" t="n"/>
      <c r="C214" s="5" t="n"/>
      <c r="D214" s="5" t="n"/>
      <c r="E214" s="6" t="n"/>
      <c r="F214" s="6" t="n"/>
      <c r="G214" s="6">
        <f>IF(C214="Food",IF(AND(E214&lt;&gt;"",F214&lt;&gt;""),E214-F214,""),IF(C214="Specialty",IF(E214&lt;&gt;"",E214,""),IF(C214="Medical",IF(E214&lt;&gt;"",E214,""),IF(C214="Travel",IF(E214&lt;&gt;"",E214,""),IF(C214="Mileage",IF(E214&lt;&gt;"",E214,""),IF(C214="HSA/FSA",0,""))))))</f>
        <v/>
      </c>
      <c r="H214" s="5" t="n"/>
      <c r="I214" s="5" t="n"/>
    </row>
    <row r="215" ht="16" customHeight="1">
      <c r="A215" s="3" t="n"/>
      <c r="B215" s="3" t="n"/>
      <c r="C215" s="3" t="n"/>
      <c r="D215" s="3" t="n"/>
      <c r="E215" s="4" t="n"/>
      <c r="F215" s="4" t="n"/>
      <c r="G215" s="4">
        <f>IF(C215="Food",IF(AND(E215&lt;&gt;"",F215&lt;&gt;""),E215-F215,""),IF(C215="Specialty",IF(E215&lt;&gt;"",E215,""),IF(C215="Medical",IF(E215&lt;&gt;"",E215,""),IF(C215="Travel",IF(E215&lt;&gt;"",E215,""),IF(C215="Mileage",IF(E215&lt;&gt;"",E215,""),IF(C215="HSA/FSA",0,""))))))</f>
        <v/>
      </c>
      <c r="H215" s="3" t="n"/>
      <c r="I215" s="3" t="n"/>
    </row>
    <row r="216" ht="16" customHeight="1">
      <c r="A216" s="5" t="n"/>
      <c r="B216" s="5" t="n"/>
      <c r="C216" s="5" t="n"/>
      <c r="D216" s="5" t="n"/>
      <c r="E216" s="6" t="n"/>
      <c r="F216" s="6" t="n"/>
      <c r="G216" s="6">
        <f>IF(C216="Food",IF(AND(E216&lt;&gt;"",F216&lt;&gt;""),E216-F216,""),IF(C216="Specialty",IF(E216&lt;&gt;"",E216,""),IF(C216="Medical",IF(E216&lt;&gt;"",E216,""),IF(C216="Travel",IF(E216&lt;&gt;"",E216,""),IF(C216="Mileage",IF(E216&lt;&gt;"",E216,""),IF(C216="HSA/FSA",0,""))))))</f>
        <v/>
      </c>
      <c r="H216" s="5" t="n"/>
      <c r="I216" s="5" t="n"/>
    </row>
    <row r="217" ht="16" customHeight="1">
      <c r="A217" s="3" t="n"/>
      <c r="B217" s="3" t="n"/>
      <c r="C217" s="3" t="n"/>
      <c r="D217" s="3" t="n"/>
      <c r="E217" s="4" t="n"/>
      <c r="F217" s="4" t="n"/>
      <c r="G217" s="4">
        <f>IF(C217="Food",IF(AND(E217&lt;&gt;"",F217&lt;&gt;""),E217-F217,""),IF(C217="Specialty",IF(E217&lt;&gt;"",E217,""),IF(C217="Medical",IF(E217&lt;&gt;"",E217,""),IF(C217="Travel",IF(E217&lt;&gt;"",E217,""),IF(C217="Mileage",IF(E217&lt;&gt;"",E217,""),IF(C217="HSA/FSA",0,""))))))</f>
        <v/>
      </c>
      <c r="H217" s="3" t="n"/>
      <c r="I217" s="3" t="n"/>
    </row>
    <row r="218" ht="16" customHeight="1">
      <c r="A218" s="5" t="n"/>
      <c r="B218" s="5" t="n"/>
      <c r="C218" s="5" t="n"/>
      <c r="D218" s="5" t="n"/>
      <c r="E218" s="6" t="n"/>
      <c r="F218" s="6" t="n"/>
      <c r="G218" s="6">
        <f>IF(C218="Food",IF(AND(E218&lt;&gt;"",F218&lt;&gt;""),E218-F218,""),IF(C218="Specialty",IF(E218&lt;&gt;"",E218,""),IF(C218="Medical",IF(E218&lt;&gt;"",E218,""),IF(C218="Travel",IF(E218&lt;&gt;"",E218,""),IF(C218="Mileage",IF(E218&lt;&gt;"",E218,""),IF(C218="HSA/FSA",0,""))))))</f>
        <v/>
      </c>
      <c r="H218" s="5" t="n"/>
      <c r="I218" s="5" t="n"/>
    </row>
    <row r="219" ht="16" customHeight="1">
      <c r="A219" s="3" t="n"/>
      <c r="B219" s="3" t="n"/>
      <c r="C219" s="3" t="n"/>
      <c r="D219" s="3" t="n"/>
      <c r="E219" s="4" t="n"/>
      <c r="F219" s="4" t="n"/>
      <c r="G219" s="4">
        <f>IF(C219="Food",IF(AND(E219&lt;&gt;"",F219&lt;&gt;""),E219-F219,""),IF(C219="Specialty",IF(E219&lt;&gt;"",E219,""),IF(C219="Medical",IF(E219&lt;&gt;"",E219,""),IF(C219="Travel",IF(E219&lt;&gt;"",E219,""),IF(C219="Mileage",IF(E219&lt;&gt;"",E219,""),IF(C219="HSA/FSA",0,""))))))</f>
        <v/>
      </c>
      <c r="H219" s="3" t="n"/>
      <c r="I219" s="3" t="n"/>
    </row>
    <row r="220" ht="16" customHeight="1">
      <c r="A220" s="5" t="n"/>
      <c r="B220" s="5" t="n"/>
      <c r="C220" s="5" t="n"/>
      <c r="D220" s="5" t="n"/>
      <c r="E220" s="6" t="n"/>
      <c r="F220" s="6" t="n"/>
      <c r="G220" s="6">
        <f>IF(C220="Food",IF(AND(E220&lt;&gt;"",F220&lt;&gt;""),E220-F220,""),IF(C220="Specialty",IF(E220&lt;&gt;"",E220,""),IF(C220="Medical",IF(E220&lt;&gt;"",E220,""),IF(C220="Travel",IF(E220&lt;&gt;"",E220,""),IF(C220="Mileage",IF(E220&lt;&gt;"",E220,""),IF(C220="HSA/FSA",0,""))))))</f>
        <v/>
      </c>
      <c r="H220" s="5" t="n"/>
      <c r="I220" s="5" t="n"/>
    </row>
    <row r="221" ht="16" customHeight="1">
      <c r="A221" s="3" t="n"/>
      <c r="B221" s="3" t="n"/>
      <c r="C221" s="3" t="n"/>
      <c r="D221" s="3" t="n"/>
      <c r="E221" s="4" t="n"/>
      <c r="F221" s="4" t="n"/>
      <c r="G221" s="4">
        <f>IF(C221="Food",IF(AND(E221&lt;&gt;"",F221&lt;&gt;""),E221-F221,""),IF(C221="Specialty",IF(E221&lt;&gt;"",E221,""),IF(C221="Medical",IF(E221&lt;&gt;"",E221,""),IF(C221="Travel",IF(E221&lt;&gt;"",E221,""),IF(C221="Mileage",IF(E221&lt;&gt;"",E221,""),IF(C221="HSA/FSA",0,""))))))</f>
        <v/>
      </c>
      <c r="H221" s="3" t="n"/>
      <c r="I221" s="3" t="n"/>
    </row>
    <row r="222" ht="16" customHeight="1">
      <c r="A222" s="5" t="n"/>
      <c r="B222" s="5" t="n"/>
      <c r="C222" s="5" t="n"/>
      <c r="D222" s="5" t="n"/>
      <c r="E222" s="6" t="n"/>
      <c r="F222" s="6" t="n"/>
      <c r="G222" s="6">
        <f>IF(C222="Food",IF(AND(E222&lt;&gt;"",F222&lt;&gt;""),E222-F222,""),IF(C222="Specialty",IF(E222&lt;&gt;"",E222,""),IF(C222="Medical",IF(E222&lt;&gt;"",E222,""),IF(C222="Travel",IF(E222&lt;&gt;"",E222,""),IF(C222="Mileage",IF(E222&lt;&gt;"",E222,""),IF(C222="HSA/FSA",0,""))))))</f>
        <v/>
      </c>
      <c r="H222" s="5" t="n"/>
      <c r="I222" s="5" t="n"/>
    </row>
    <row r="223" ht="16" customHeight="1">
      <c r="A223" s="3" t="n"/>
      <c r="B223" s="3" t="n"/>
      <c r="C223" s="3" t="n"/>
      <c r="D223" s="3" t="n"/>
      <c r="E223" s="4" t="n"/>
      <c r="F223" s="4" t="n"/>
      <c r="G223" s="4">
        <f>IF(C223="Food",IF(AND(E223&lt;&gt;"",F223&lt;&gt;""),E223-F223,""),IF(C223="Specialty",IF(E223&lt;&gt;"",E223,""),IF(C223="Medical",IF(E223&lt;&gt;"",E223,""),IF(C223="Travel",IF(E223&lt;&gt;"",E223,""),IF(C223="Mileage",IF(E223&lt;&gt;"",E223,""),IF(C223="HSA/FSA",0,""))))))</f>
        <v/>
      </c>
      <c r="H223" s="3" t="n"/>
      <c r="I223" s="3" t="n"/>
    </row>
    <row r="224" ht="16" customHeight="1">
      <c r="A224" s="5" t="n"/>
      <c r="B224" s="5" t="n"/>
      <c r="C224" s="5" t="n"/>
      <c r="D224" s="5" t="n"/>
      <c r="E224" s="6" t="n"/>
      <c r="F224" s="6" t="n"/>
      <c r="G224" s="6">
        <f>IF(C224="Food",IF(AND(E224&lt;&gt;"",F224&lt;&gt;""),E224-F224,""),IF(C224="Specialty",IF(E224&lt;&gt;"",E224,""),IF(C224="Medical",IF(E224&lt;&gt;"",E224,""),IF(C224="Travel",IF(E224&lt;&gt;"",E224,""),IF(C224="Mileage",IF(E224&lt;&gt;"",E224,""),IF(C224="HSA/FSA",0,""))))))</f>
        <v/>
      </c>
      <c r="H224" s="5" t="n"/>
      <c r="I224" s="5" t="n"/>
    </row>
    <row r="225" ht="16" customHeight="1">
      <c r="A225" s="3" t="n"/>
      <c r="B225" s="3" t="n"/>
      <c r="C225" s="3" t="n"/>
      <c r="D225" s="3" t="n"/>
      <c r="E225" s="4" t="n"/>
      <c r="F225" s="4" t="n"/>
      <c r="G225" s="4">
        <f>IF(C225="Food",IF(AND(E225&lt;&gt;"",F225&lt;&gt;""),E225-F225,""),IF(C225="Specialty",IF(E225&lt;&gt;"",E225,""),IF(C225="Medical",IF(E225&lt;&gt;"",E225,""),IF(C225="Travel",IF(E225&lt;&gt;"",E225,""),IF(C225="Mileage",IF(E225&lt;&gt;"",E225,""),IF(C225="HSA/FSA",0,""))))))</f>
        <v/>
      </c>
      <c r="H225" s="3" t="n"/>
      <c r="I225" s="3" t="n"/>
    </row>
    <row r="226" ht="16" customHeight="1">
      <c r="A226" s="5" t="n"/>
      <c r="B226" s="5" t="n"/>
      <c r="C226" s="5" t="n"/>
      <c r="D226" s="5" t="n"/>
      <c r="E226" s="6" t="n"/>
      <c r="F226" s="6" t="n"/>
      <c r="G226" s="6">
        <f>IF(C226="Food",IF(AND(E226&lt;&gt;"",F226&lt;&gt;""),E226-F226,""),IF(C226="Specialty",IF(E226&lt;&gt;"",E226,""),IF(C226="Medical",IF(E226&lt;&gt;"",E226,""),IF(C226="Travel",IF(E226&lt;&gt;"",E226,""),IF(C226="Mileage",IF(E226&lt;&gt;"",E226,""),IF(C226="HSA/FSA",0,""))))))</f>
        <v/>
      </c>
      <c r="H226" s="5" t="n"/>
      <c r="I226" s="5" t="n"/>
    </row>
    <row r="227" ht="16" customHeight="1">
      <c r="A227" s="3" t="n"/>
      <c r="B227" s="3" t="n"/>
      <c r="C227" s="3" t="n"/>
      <c r="D227" s="3" t="n"/>
      <c r="E227" s="4" t="n"/>
      <c r="F227" s="4" t="n"/>
      <c r="G227" s="4">
        <f>IF(C227="Food",IF(AND(E227&lt;&gt;"",F227&lt;&gt;""),E227-F227,""),IF(C227="Specialty",IF(E227&lt;&gt;"",E227,""),IF(C227="Medical",IF(E227&lt;&gt;"",E227,""),IF(C227="Travel",IF(E227&lt;&gt;"",E227,""),IF(C227="Mileage",IF(E227&lt;&gt;"",E227,""),IF(C227="HSA/FSA",0,""))))))</f>
        <v/>
      </c>
      <c r="H227" s="3" t="n"/>
      <c r="I227" s="3" t="n"/>
    </row>
    <row r="228" ht="16" customHeight="1">
      <c r="A228" s="5" t="n"/>
      <c r="B228" s="5" t="n"/>
      <c r="C228" s="5" t="n"/>
      <c r="D228" s="5" t="n"/>
      <c r="E228" s="6" t="n"/>
      <c r="F228" s="6" t="n"/>
      <c r="G228" s="6">
        <f>IF(C228="Food",IF(AND(E228&lt;&gt;"",F228&lt;&gt;""),E228-F228,""),IF(C228="Specialty",IF(E228&lt;&gt;"",E228,""),IF(C228="Medical",IF(E228&lt;&gt;"",E228,""),IF(C228="Travel",IF(E228&lt;&gt;"",E228,""),IF(C228="Mileage",IF(E228&lt;&gt;"",E228,""),IF(C228="HSA/FSA",0,""))))))</f>
        <v/>
      </c>
      <c r="H228" s="5" t="n"/>
      <c r="I228" s="5" t="n"/>
    </row>
    <row r="229" ht="16" customHeight="1">
      <c r="A229" s="3" t="n"/>
      <c r="B229" s="3" t="n"/>
      <c r="C229" s="3" t="n"/>
      <c r="D229" s="3" t="n"/>
      <c r="E229" s="4" t="n"/>
      <c r="F229" s="4" t="n"/>
      <c r="G229" s="4">
        <f>IF(C229="Food",IF(AND(E229&lt;&gt;"",F229&lt;&gt;""),E229-F229,""),IF(C229="Specialty",IF(E229&lt;&gt;"",E229,""),IF(C229="Medical",IF(E229&lt;&gt;"",E229,""),IF(C229="Travel",IF(E229&lt;&gt;"",E229,""),IF(C229="Mileage",IF(E229&lt;&gt;"",E229,""),IF(C229="HSA/FSA",0,""))))))</f>
        <v/>
      </c>
      <c r="H229" s="3" t="n"/>
      <c r="I229" s="3" t="n"/>
    </row>
    <row r="230" ht="16" customHeight="1">
      <c r="A230" s="5" t="n"/>
      <c r="B230" s="5" t="n"/>
      <c r="C230" s="5" t="n"/>
      <c r="D230" s="5" t="n"/>
      <c r="E230" s="6" t="n"/>
      <c r="F230" s="6" t="n"/>
      <c r="G230" s="6">
        <f>IF(C230="Food",IF(AND(E230&lt;&gt;"",F230&lt;&gt;""),E230-F230,""),IF(C230="Specialty",IF(E230&lt;&gt;"",E230,""),IF(C230="Medical",IF(E230&lt;&gt;"",E230,""),IF(C230="Travel",IF(E230&lt;&gt;"",E230,""),IF(C230="Mileage",IF(E230&lt;&gt;"",E230,""),IF(C230="HSA/FSA",0,""))))))</f>
        <v/>
      </c>
      <c r="H230" s="5" t="n"/>
      <c r="I230" s="5" t="n"/>
    </row>
    <row r="231" ht="16" customHeight="1">
      <c r="A231" s="3" t="n"/>
      <c r="B231" s="3" t="n"/>
      <c r="C231" s="3" t="n"/>
      <c r="D231" s="3" t="n"/>
      <c r="E231" s="4" t="n"/>
      <c r="F231" s="4" t="n"/>
      <c r="G231" s="4">
        <f>IF(C231="Food",IF(AND(E231&lt;&gt;"",F231&lt;&gt;""),E231-F231,""),IF(C231="Specialty",IF(E231&lt;&gt;"",E231,""),IF(C231="Medical",IF(E231&lt;&gt;"",E231,""),IF(C231="Travel",IF(E231&lt;&gt;"",E231,""),IF(C231="Mileage",IF(E231&lt;&gt;"",E231,""),IF(C231="HSA/FSA",0,""))))))</f>
        <v/>
      </c>
      <c r="H231" s="3" t="n"/>
      <c r="I231" s="3" t="n"/>
    </row>
    <row r="232" ht="16" customHeight="1">
      <c r="A232" s="5" t="n"/>
      <c r="B232" s="5" t="n"/>
      <c r="C232" s="5" t="n"/>
      <c r="D232" s="5" t="n"/>
      <c r="E232" s="6" t="n"/>
      <c r="F232" s="6" t="n"/>
      <c r="G232" s="6">
        <f>IF(C232="Food",IF(AND(E232&lt;&gt;"",F232&lt;&gt;""),E232-F232,""),IF(C232="Specialty",IF(E232&lt;&gt;"",E232,""),IF(C232="Medical",IF(E232&lt;&gt;"",E232,""),IF(C232="Travel",IF(E232&lt;&gt;"",E232,""),IF(C232="Mileage",IF(E232&lt;&gt;"",E232,""),IF(C232="HSA/FSA",0,""))))))</f>
        <v/>
      </c>
      <c r="H232" s="5" t="n"/>
      <c r="I232" s="5" t="n"/>
    </row>
    <row r="233" ht="16" customHeight="1">
      <c r="A233" s="3" t="n"/>
      <c r="B233" s="3" t="n"/>
      <c r="C233" s="3" t="n"/>
      <c r="D233" s="3" t="n"/>
      <c r="E233" s="4" t="n"/>
      <c r="F233" s="4" t="n"/>
      <c r="G233" s="4">
        <f>IF(C233="Food",IF(AND(E233&lt;&gt;"",F233&lt;&gt;""),E233-F233,""),IF(C233="Specialty",IF(E233&lt;&gt;"",E233,""),IF(C233="Medical",IF(E233&lt;&gt;"",E233,""),IF(C233="Travel",IF(E233&lt;&gt;"",E233,""),IF(C233="Mileage",IF(E233&lt;&gt;"",E233,""),IF(C233="HSA/FSA",0,""))))))</f>
        <v/>
      </c>
      <c r="H233" s="3" t="n"/>
      <c r="I233" s="3" t="n"/>
    </row>
    <row r="234" ht="16" customHeight="1">
      <c r="A234" s="5" t="n"/>
      <c r="B234" s="5" t="n"/>
      <c r="C234" s="5" t="n"/>
      <c r="D234" s="5" t="n"/>
      <c r="E234" s="6" t="n"/>
      <c r="F234" s="6" t="n"/>
      <c r="G234" s="6">
        <f>IF(C234="Food",IF(AND(E234&lt;&gt;"",F234&lt;&gt;""),E234-F234,""),IF(C234="Specialty",IF(E234&lt;&gt;"",E234,""),IF(C234="Medical",IF(E234&lt;&gt;"",E234,""),IF(C234="Travel",IF(E234&lt;&gt;"",E234,""),IF(C234="Mileage",IF(E234&lt;&gt;"",E234,""),IF(C234="HSA/FSA",0,""))))))</f>
        <v/>
      </c>
      <c r="H234" s="5" t="n"/>
      <c r="I234" s="5" t="n"/>
    </row>
    <row r="235" ht="16" customHeight="1">
      <c r="A235" s="3" t="n"/>
      <c r="B235" s="3" t="n"/>
      <c r="C235" s="3" t="n"/>
      <c r="D235" s="3" t="n"/>
      <c r="E235" s="4" t="n"/>
      <c r="F235" s="4" t="n"/>
      <c r="G235" s="4">
        <f>IF(C235="Food",IF(AND(E235&lt;&gt;"",F235&lt;&gt;""),E235-F235,""),IF(C235="Specialty",IF(E235&lt;&gt;"",E235,""),IF(C235="Medical",IF(E235&lt;&gt;"",E235,""),IF(C235="Travel",IF(E235&lt;&gt;"",E235,""),IF(C235="Mileage",IF(E235&lt;&gt;"",E235,""),IF(C235="HSA/FSA",0,""))))))</f>
        <v/>
      </c>
      <c r="H235" s="3" t="n"/>
      <c r="I235" s="3" t="n"/>
    </row>
    <row r="236" ht="16" customHeight="1">
      <c r="A236" s="5" t="n"/>
      <c r="B236" s="5" t="n"/>
      <c r="C236" s="5" t="n"/>
      <c r="D236" s="5" t="n"/>
      <c r="E236" s="6" t="n"/>
      <c r="F236" s="6" t="n"/>
      <c r="G236" s="6">
        <f>IF(C236="Food",IF(AND(E236&lt;&gt;"",F236&lt;&gt;""),E236-F236,""),IF(C236="Specialty",IF(E236&lt;&gt;"",E236,""),IF(C236="Medical",IF(E236&lt;&gt;"",E236,""),IF(C236="Travel",IF(E236&lt;&gt;"",E236,""),IF(C236="Mileage",IF(E236&lt;&gt;"",E236,""),IF(C236="HSA/FSA",0,""))))))</f>
        <v/>
      </c>
      <c r="H236" s="5" t="n"/>
      <c r="I236" s="5" t="n"/>
    </row>
    <row r="237" ht="16" customHeight="1">
      <c r="A237" s="3" t="n"/>
      <c r="B237" s="3" t="n"/>
      <c r="C237" s="3" t="n"/>
      <c r="D237" s="3" t="n"/>
      <c r="E237" s="4" t="n"/>
      <c r="F237" s="4" t="n"/>
      <c r="G237" s="4">
        <f>IF(C237="Food",IF(AND(E237&lt;&gt;"",F237&lt;&gt;""),E237-F237,""),IF(C237="Specialty",IF(E237&lt;&gt;"",E237,""),IF(C237="Medical",IF(E237&lt;&gt;"",E237,""),IF(C237="Travel",IF(E237&lt;&gt;"",E237,""),IF(C237="Mileage",IF(E237&lt;&gt;"",E237,""),IF(C237="HSA/FSA",0,""))))))</f>
        <v/>
      </c>
      <c r="H237" s="3" t="n"/>
      <c r="I237" s="3" t="n"/>
    </row>
    <row r="238" ht="16" customHeight="1">
      <c r="A238" s="5" t="n"/>
      <c r="B238" s="5" t="n"/>
      <c r="C238" s="5" t="n"/>
      <c r="D238" s="5" t="n"/>
      <c r="E238" s="6" t="n"/>
      <c r="F238" s="6" t="n"/>
      <c r="G238" s="6">
        <f>IF(C238="Food",IF(AND(E238&lt;&gt;"",F238&lt;&gt;""),E238-F238,""),IF(C238="Specialty",IF(E238&lt;&gt;"",E238,""),IF(C238="Medical",IF(E238&lt;&gt;"",E238,""),IF(C238="Travel",IF(E238&lt;&gt;"",E238,""),IF(C238="Mileage",IF(E238&lt;&gt;"",E238,""),IF(C238="HSA/FSA",0,""))))))</f>
        <v/>
      </c>
      <c r="H238" s="5" t="n"/>
      <c r="I238" s="5" t="n"/>
    </row>
    <row r="239" ht="16" customHeight="1">
      <c r="A239" s="3" t="n"/>
      <c r="B239" s="3" t="n"/>
      <c r="C239" s="3" t="n"/>
      <c r="D239" s="3" t="n"/>
      <c r="E239" s="4" t="n"/>
      <c r="F239" s="4" t="n"/>
      <c r="G239" s="4">
        <f>IF(C239="Food",IF(AND(E239&lt;&gt;"",F239&lt;&gt;""),E239-F239,""),IF(C239="Specialty",IF(E239&lt;&gt;"",E239,""),IF(C239="Medical",IF(E239&lt;&gt;"",E239,""),IF(C239="Travel",IF(E239&lt;&gt;"",E239,""),IF(C239="Mileage",IF(E239&lt;&gt;"",E239,""),IF(C239="HSA/FSA",0,""))))))</f>
        <v/>
      </c>
      <c r="H239" s="3" t="n"/>
      <c r="I239" s="3" t="n"/>
    </row>
    <row r="240" ht="16" customHeight="1">
      <c r="A240" s="5" t="n"/>
      <c r="B240" s="5" t="n"/>
      <c r="C240" s="5" t="n"/>
      <c r="D240" s="5" t="n"/>
      <c r="E240" s="6" t="n"/>
      <c r="F240" s="6" t="n"/>
      <c r="G240" s="6">
        <f>IF(C240="Food",IF(AND(E240&lt;&gt;"",F240&lt;&gt;""),E240-F240,""),IF(C240="Specialty",IF(E240&lt;&gt;"",E240,""),IF(C240="Medical",IF(E240&lt;&gt;"",E240,""),IF(C240="Travel",IF(E240&lt;&gt;"",E240,""),IF(C240="Mileage",IF(E240&lt;&gt;"",E240,""),IF(C240="HSA/FSA",0,""))))))</f>
        <v/>
      </c>
      <c r="H240" s="5" t="n"/>
      <c r="I240" s="5" t="n"/>
    </row>
    <row r="241" ht="16" customHeight="1">
      <c r="A241" s="3" t="n"/>
      <c r="B241" s="3" t="n"/>
      <c r="C241" s="3" t="n"/>
      <c r="D241" s="3" t="n"/>
      <c r="E241" s="4" t="n"/>
      <c r="F241" s="4" t="n"/>
      <c r="G241" s="4">
        <f>IF(C241="Food",IF(AND(E241&lt;&gt;"",F241&lt;&gt;""),E241-F241,""),IF(C241="Specialty",IF(E241&lt;&gt;"",E241,""),IF(C241="Medical",IF(E241&lt;&gt;"",E241,""),IF(C241="Travel",IF(E241&lt;&gt;"",E241,""),IF(C241="Mileage",IF(E241&lt;&gt;"",E241,""),IF(C241="HSA/FSA",0,""))))))</f>
        <v/>
      </c>
      <c r="H241" s="3" t="n"/>
      <c r="I241" s="3" t="n"/>
    </row>
    <row r="242" ht="16" customHeight="1">
      <c r="A242" s="5" t="n"/>
      <c r="B242" s="5" t="n"/>
      <c r="C242" s="5" t="n"/>
      <c r="D242" s="5" t="n"/>
      <c r="E242" s="6" t="n"/>
      <c r="F242" s="6" t="n"/>
      <c r="G242" s="6">
        <f>IF(C242="Food",IF(AND(E242&lt;&gt;"",F242&lt;&gt;""),E242-F242,""),IF(C242="Specialty",IF(E242&lt;&gt;"",E242,""),IF(C242="Medical",IF(E242&lt;&gt;"",E242,""),IF(C242="Travel",IF(E242&lt;&gt;"",E242,""),IF(C242="Mileage",IF(E242&lt;&gt;"",E242,""),IF(C242="HSA/FSA",0,""))))))</f>
        <v/>
      </c>
      <c r="H242" s="5" t="n"/>
      <c r="I242" s="5" t="n"/>
    </row>
    <row r="243" ht="16" customHeight="1">
      <c r="A243" s="3" t="n"/>
      <c r="B243" s="3" t="n"/>
      <c r="C243" s="3" t="n"/>
      <c r="D243" s="3" t="n"/>
      <c r="E243" s="4" t="n"/>
      <c r="F243" s="4" t="n"/>
      <c r="G243" s="4">
        <f>IF(C243="Food",IF(AND(E243&lt;&gt;"",F243&lt;&gt;""),E243-F243,""),IF(C243="Specialty",IF(E243&lt;&gt;"",E243,""),IF(C243="Medical",IF(E243&lt;&gt;"",E243,""),IF(C243="Travel",IF(E243&lt;&gt;"",E243,""),IF(C243="Mileage",IF(E243&lt;&gt;"",E243,""),IF(C243="HSA/FSA",0,""))))))</f>
        <v/>
      </c>
      <c r="H243" s="3" t="n"/>
      <c r="I243" s="3" t="n"/>
    </row>
    <row r="244" ht="16" customHeight="1">
      <c r="A244" s="5" t="n"/>
      <c r="B244" s="5" t="n"/>
      <c r="C244" s="5" t="n"/>
      <c r="D244" s="5" t="n"/>
      <c r="E244" s="6" t="n"/>
      <c r="F244" s="6" t="n"/>
      <c r="G244" s="6">
        <f>IF(C244="Food",IF(AND(E244&lt;&gt;"",F244&lt;&gt;""),E244-F244,""),IF(C244="Specialty",IF(E244&lt;&gt;"",E244,""),IF(C244="Medical",IF(E244&lt;&gt;"",E244,""),IF(C244="Travel",IF(E244&lt;&gt;"",E244,""),IF(C244="Mileage",IF(E244&lt;&gt;"",E244,""),IF(C244="HSA/FSA",0,""))))))</f>
        <v/>
      </c>
      <c r="H244" s="5" t="n"/>
      <c r="I244" s="5" t="n"/>
    </row>
    <row r="245" ht="16" customHeight="1">
      <c r="A245" s="3" t="n"/>
      <c r="B245" s="3" t="n"/>
      <c r="C245" s="3" t="n"/>
      <c r="D245" s="3" t="n"/>
      <c r="E245" s="4" t="n"/>
      <c r="F245" s="4" t="n"/>
      <c r="G245" s="4">
        <f>IF(C245="Food",IF(AND(E245&lt;&gt;"",F245&lt;&gt;""),E245-F245,""),IF(C245="Specialty",IF(E245&lt;&gt;"",E245,""),IF(C245="Medical",IF(E245&lt;&gt;"",E245,""),IF(C245="Travel",IF(E245&lt;&gt;"",E245,""),IF(C245="Mileage",IF(E245&lt;&gt;"",E245,""),IF(C245="HSA/FSA",0,""))))))</f>
        <v/>
      </c>
      <c r="H245" s="3" t="n"/>
      <c r="I245" s="3" t="n"/>
    </row>
    <row r="246" ht="16" customHeight="1">
      <c r="A246" s="5" t="n"/>
      <c r="B246" s="5" t="n"/>
      <c r="C246" s="5" t="n"/>
      <c r="D246" s="5" t="n"/>
      <c r="E246" s="6" t="n"/>
      <c r="F246" s="6" t="n"/>
      <c r="G246" s="6">
        <f>IF(C246="Food",IF(AND(E246&lt;&gt;"",F246&lt;&gt;""),E246-F246,""),IF(C246="Specialty",IF(E246&lt;&gt;"",E246,""),IF(C246="Medical",IF(E246&lt;&gt;"",E246,""),IF(C246="Travel",IF(E246&lt;&gt;"",E246,""),IF(C246="Mileage",IF(E246&lt;&gt;"",E246,""),IF(C246="HSA/FSA",0,""))))))</f>
        <v/>
      </c>
      <c r="H246" s="5" t="n"/>
      <c r="I246" s="5" t="n"/>
    </row>
    <row r="247" ht="16" customHeight="1">
      <c r="A247" s="3" t="n"/>
      <c r="B247" s="3" t="n"/>
      <c r="C247" s="3" t="n"/>
      <c r="D247" s="3" t="n"/>
      <c r="E247" s="4" t="n"/>
      <c r="F247" s="4" t="n"/>
      <c r="G247" s="4">
        <f>IF(C247="Food",IF(AND(E247&lt;&gt;"",F247&lt;&gt;""),E247-F247,""),IF(C247="Specialty",IF(E247&lt;&gt;"",E247,""),IF(C247="Medical",IF(E247&lt;&gt;"",E247,""),IF(C247="Travel",IF(E247&lt;&gt;"",E247,""),IF(C247="Mileage",IF(E247&lt;&gt;"",E247,""),IF(C247="HSA/FSA",0,""))))))</f>
        <v/>
      </c>
      <c r="H247" s="3" t="n"/>
      <c r="I247" s="3" t="n"/>
    </row>
    <row r="248" ht="16" customHeight="1">
      <c r="A248" s="5" t="n"/>
      <c r="B248" s="5" t="n"/>
      <c r="C248" s="5" t="n"/>
      <c r="D248" s="5" t="n"/>
      <c r="E248" s="6" t="n"/>
      <c r="F248" s="6" t="n"/>
      <c r="G248" s="6">
        <f>IF(C248="Food",IF(AND(E248&lt;&gt;"",F248&lt;&gt;""),E248-F248,""),IF(C248="Specialty",IF(E248&lt;&gt;"",E248,""),IF(C248="Medical",IF(E248&lt;&gt;"",E248,""),IF(C248="Travel",IF(E248&lt;&gt;"",E248,""),IF(C248="Mileage",IF(E248&lt;&gt;"",E248,""),IF(C248="HSA/FSA",0,""))))))</f>
        <v/>
      </c>
      <c r="H248" s="5" t="n"/>
      <c r="I248" s="5" t="n"/>
    </row>
    <row r="249" ht="16" customHeight="1">
      <c r="A249" s="3" t="n"/>
      <c r="B249" s="3" t="n"/>
      <c r="C249" s="3" t="n"/>
      <c r="D249" s="3" t="n"/>
      <c r="E249" s="4" t="n"/>
      <c r="F249" s="4" t="n"/>
      <c r="G249" s="4">
        <f>IF(C249="Food",IF(AND(E249&lt;&gt;"",F249&lt;&gt;""),E249-F249,""),IF(C249="Specialty",IF(E249&lt;&gt;"",E249,""),IF(C249="Medical",IF(E249&lt;&gt;"",E249,""),IF(C249="Travel",IF(E249&lt;&gt;"",E249,""),IF(C249="Mileage",IF(E249&lt;&gt;"",E249,""),IF(C249="HSA/FSA",0,""))))))</f>
        <v/>
      </c>
      <c r="H249" s="3" t="n"/>
      <c r="I249" s="3" t="n"/>
    </row>
    <row r="250" ht="16" customHeight="1">
      <c r="A250" s="5" t="n"/>
      <c r="B250" s="5" t="n"/>
      <c r="C250" s="5" t="n"/>
      <c r="D250" s="5" t="n"/>
      <c r="E250" s="6" t="n"/>
      <c r="F250" s="6" t="n"/>
      <c r="G250" s="6">
        <f>IF(C250="Food",IF(AND(E250&lt;&gt;"",F250&lt;&gt;""),E250-F250,""),IF(C250="Specialty",IF(E250&lt;&gt;"",E250,""),IF(C250="Medical",IF(E250&lt;&gt;"",E250,""),IF(C250="Travel",IF(E250&lt;&gt;"",E250,""),IF(C250="Mileage",IF(E250&lt;&gt;"",E250,""),IF(C250="HSA/FSA",0,""))))))</f>
        <v/>
      </c>
      <c r="H250" s="5" t="n"/>
      <c r="I250" s="5" t="n"/>
    </row>
    <row r="251" ht="16" customHeight="1">
      <c r="A251" s="3" t="n"/>
      <c r="B251" s="3" t="n"/>
      <c r="C251" s="3" t="n"/>
      <c r="D251" s="3" t="n"/>
      <c r="E251" s="4" t="n"/>
      <c r="F251" s="4" t="n"/>
      <c r="G251" s="4">
        <f>IF(C251="Food",IF(AND(E251&lt;&gt;"",F251&lt;&gt;""),E251-F251,""),IF(C251="Specialty",IF(E251&lt;&gt;"",E251,""),IF(C251="Medical",IF(E251&lt;&gt;"",E251,""),IF(C251="Travel",IF(E251&lt;&gt;"",E251,""),IF(C251="Mileage",IF(E251&lt;&gt;"",E251,""),IF(C251="HSA/FSA",0,""))))))</f>
        <v/>
      </c>
      <c r="H251" s="3" t="n"/>
      <c r="I251" s="3" t="n"/>
    </row>
    <row r="252" ht="16" customHeight="1">
      <c r="A252" s="5" t="n"/>
      <c r="B252" s="5" t="n"/>
      <c r="C252" s="5" t="n"/>
      <c r="D252" s="5" t="n"/>
      <c r="E252" s="6" t="n"/>
      <c r="F252" s="6" t="n"/>
      <c r="G252" s="6">
        <f>IF(C252="Food",IF(AND(E252&lt;&gt;"",F252&lt;&gt;""),E252-F252,""),IF(C252="Specialty",IF(E252&lt;&gt;"",E252,""),IF(C252="Medical",IF(E252&lt;&gt;"",E252,""),IF(C252="Travel",IF(E252&lt;&gt;"",E252,""),IF(C252="Mileage",IF(E252&lt;&gt;"",E252,""),IF(C252="HSA/FSA",0,""))))))</f>
        <v/>
      </c>
      <c r="H252" s="5" t="n"/>
      <c r="I252" s="5" t="n"/>
    </row>
    <row r="253" ht="16" customHeight="1">
      <c r="A253" s="3" t="n"/>
      <c r="B253" s="3" t="n"/>
      <c r="C253" s="3" t="n"/>
      <c r="D253" s="3" t="n"/>
      <c r="E253" s="4" t="n"/>
      <c r="F253" s="4" t="n"/>
      <c r="G253" s="4">
        <f>IF(C253="Food",IF(AND(E253&lt;&gt;"",F253&lt;&gt;""),E253-F253,""),IF(C253="Specialty",IF(E253&lt;&gt;"",E253,""),IF(C253="Medical",IF(E253&lt;&gt;"",E253,""),IF(C253="Travel",IF(E253&lt;&gt;"",E253,""),IF(C253="Mileage",IF(E253&lt;&gt;"",E253,""),IF(C253="HSA/FSA",0,""))))))</f>
        <v/>
      </c>
      <c r="H253" s="3" t="n"/>
      <c r="I253" s="3" t="n"/>
    </row>
    <row r="254" ht="16" customHeight="1">
      <c r="A254" s="5" t="n"/>
      <c r="B254" s="5" t="n"/>
      <c r="C254" s="5" t="n"/>
      <c r="D254" s="5" t="n"/>
      <c r="E254" s="6" t="n"/>
      <c r="F254" s="6" t="n"/>
      <c r="G254" s="6">
        <f>IF(C254="Food",IF(AND(E254&lt;&gt;"",F254&lt;&gt;""),E254-F254,""),IF(C254="Specialty",IF(E254&lt;&gt;"",E254,""),IF(C254="Medical",IF(E254&lt;&gt;"",E254,""),IF(C254="Travel",IF(E254&lt;&gt;"",E254,""),IF(C254="Mileage",IF(E254&lt;&gt;"",E254,""),IF(C254="HSA/FSA",0,""))))))</f>
        <v/>
      </c>
      <c r="H254" s="5" t="n"/>
      <c r="I254" s="5" t="n"/>
    </row>
    <row r="255" ht="16" customHeight="1">
      <c r="A255" s="3" t="n"/>
      <c r="B255" s="3" t="n"/>
      <c r="C255" s="3" t="n"/>
      <c r="D255" s="3" t="n"/>
      <c r="E255" s="4" t="n"/>
      <c r="F255" s="4" t="n"/>
      <c r="G255" s="4">
        <f>IF(C255="Food",IF(AND(E255&lt;&gt;"",F255&lt;&gt;""),E255-F255,""),IF(C255="Specialty",IF(E255&lt;&gt;"",E255,""),IF(C255="Medical",IF(E255&lt;&gt;"",E255,""),IF(C255="Travel",IF(E255&lt;&gt;"",E255,""),IF(C255="Mileage",IF(E255&lt;&gt;"",E255,""),IF(C255="HSA/FSA",0,""))))))</f>
        <v/>
      </c>
      <c r="H255" s="3" t="n"/>
      <c r="I255" s="3" t="n"/>
    </row>
    <row r="256" ht="16" customHeight="1">
      <c r="A256" s="5" t="n"/>
      <c r="B256" s="5" t="n"/>
      <c r="C256" s="5" t="n"/>
      <c r="D256" s="5" t="n"/>
      <c r="E256" s="6" t="n"/>
      <c r="F256" s="6" t="n"/>
      <c r="G256" s="6">
        <f>IF(C256="Food",IF(AND(E256&lt;&gt;"",F256&lt;&gt;""),E256-F256,""),IF(C256="Specialty",IF(E256&lt;&gt;"",E256,""),IF(C256="Medical",IF(E256&lt;&gt;"",E256,""),IF(C256="Travel",IF(E256&lt;&gt;"",E256,""),IF(C256="Mileage",IF(E256&lt;&gt;"",E256,""),IF(C256="HSA/FSA",0,""))))))</f>
        <v/>
      </c>
      <c r="H256" s="5" t="n"/>
      <c r="I256" s="5" t="n"/>
    </row>
    <row r="257" ht="16" customHeight="1">
      <c r="A257" s="3" t="n"/>
      <c r="B257" s="3" t="n"/>
      <c r="C257" s="3" t="n"/>
      <c r="D257" s="3" t="n"/>
      <c r="E257" s="4" t="n"/>
      <c r="F257" s="4" t="n"/>
      <c r="G257" s="4">
        <f>IF(C257="Food",IF(AND(E257&lt;&gt;"",F257&lt;&gt;""),E257-F257,""),IF(C257="Specialty",IF(E257&lt;&gt;"",E257,""),IF(C257="Medical",IF(E257&lt;&gt;"",E257,""),IF(C257="Travel",IF(E257&lt;&gt;"",E257,""),IF(C257="Mileage",IF(E257&lt;&gt;"",E257,""),IF(C257="HSA/FSA",0,""))))))</f>
        <v/>
      </c>
      <c r="H257" s="3" t="n"/>
      <c r="I257" s="3" t="n"/>
    </row>
    <row r="258" ht="16" customHeight="1">
      <c r="A258" s="5" t="n"/>
      <c r="B258" s="5" t="n"/>
      <c r="C258" s="5" t="n"/>
      <c r="D258" s="5" t="n"/>
      <c r="E258" s="6" t="n"/>
      <c r="F258" s="6" t="n"/>
      <c r="G258" s="6">
        <f>IF(C258="Food",IF(AND(E258&lt;&gt;"",F258&lt;&gt;""),E258-F258,""),IF(C258="Specialty",IF(E258&lt;&gt;"",E258,""),IF(C258="Medical",IF(E258&lt;&gt;"",E258,""),IF(C258="Travel",IF(E258&lt;&gt;"",E258,""),IF(C258="Mileage",IF(E258&lt;&gt;"",E258,""),IF(C258="HSA/FSA",0,""))))))</f>
        <v/>
      </c>
      <c r="H258" s="5" t="n"/>
      <c r="I258" s="5" t="n"/>
    </row>
    <row r="259" ht="16" customHeight="1">
      <c r="A259" s="3" t="n"/>
      <c r="B259" s="3" t="n"/>
      <c r="C259" s="3" t="n"/>
      <c r="D259" s="3" t="n"/>
      <c r="E259" s="4" t="n"/>
      <c r="F259" s="4" t="n"/>
      <c r="G259" s="4">
        <f>IF(C259="Food",IF(AND(E259&lt;&gt;"",F259&lt;&gt;""),E259-F259,""),IF(C259="Specialty",IF(E259&lt;&gt;"",E259,""),IF(C259="Medical",IF(E259&lt;&gt;"",E259,""),IF(C259="Travel",IF(E259&lt;&gt;"",E259,""),IF(C259="Mileage",IF(E259&lt;&gt;"",E259,""),IF(C259="HSA/FSA",0,""))))))</f>
        <v/>
      </c>
      <c r="H259" s="3" t="n"/>
      <c r="I259" s="3" t="n"/>
    </row>
    <row r="260" ht="16" customHeight="1">
      <c r="A260" s="5" t="n"/>
      <c r="B260" s="5" t="n"/>
      <c r="C260" s="5" t="n"/>
      <c r="D260" s="5" t="n"/>
      <c r="E260" s="6" t="n"/>
      <c r="F260" s="6" t="n"/>
      <c r="G260" s="6">
        <f>IF(C260="Food",IF(AND(E260&lt;&gt;"",F260&lt;&gt;""),E260-F260,""),IF(C260="Specialty",IF(E260&lt;&gt;"",E260,""),IF(C260="Medical",IF(E260&lt;&gt;"",E260,""),IF(C260="Travel",IF(E260&lt;&gt;"",E260,""),IF(C260="Mileage",IF(E260&lt;&gt;"",E260,""),IF(C260="HSA/FSA",0,""))))))</f>
        <v/>
      </c>
      <c r="H260" s="5" t="n"/>
      <c r="I260" s="5" t="n"/>
    </row>
    <row r="261" ht="16" customHeight="1">
      <c r="A261" s="3" t="n"/>
      <c r="B261" s="3" t="n"/>
      <c r="C261" s="3" t="n"/>
      <c r="D261" s="3" t="n"/>
      <c r="E261" s="4" t="n"/>
      <c r="F261" s="4" t="n"/>
      <c r="G261" s="4">
        <f>IF(C261="Food",IF(AND(E261&lt;&gt;"",F261&lt;&gt;""),E261-F261,""),IF(C261="Specialty",IF(E261&lt;&gt;"",E261,""),IF(C261="Medical",IF(E261&lt;&gt;"",E261,""),IF(C261="Travel",IF(E261&lt;&gt;"",E261,""),IF(C261="Mileage",IF(E261&lt;&gt;"",E261,""),IF(C261="HSA/FSA",0,""))))))</f>
        <v/>
      </c>
      <c r="H261" s="3" t="n"/>
      <c r="I261" s="3" t="n"/>
    </row>
    <row r="262" ht="16" customHeight="1">
      <c r="A262" s="5" t="n"/>
      <c r="B262" s="5" t="n"/>
      <c r="C262" s="5" t="n"/>
      <c r="D262" s="5" t="n"/>
      <c r="E262" s="6" t="n"/>
      <c r="F262" s="6" t="n"/>
      <c r="G262" s="6">
        <f>IF(C262="Food",IF(AND(E262&lt;&gt;"",F262&lt;&gt;""),E262-F262,""),IF(C262="Specialty",IF(E262&lt;&gt;"",E262,""),IF(C262="Medical",IF(E262&lt;&gt;"",E262,""),IF(C262="Travel",IF(E262&lt;&gt;"",E262,""),IF(C262="Mileage",IF(E262&lt;&gt;"",E262,""),IF(C262="HSA/FSA",0,""))))))</f>
        <v/>
      </c>
      <c r="H262" s="5" t="n"/>
      <c r="I262" s="5" t="n"/>
    </row>
    <row r="263" ht="16" customHeight="1">
      <c r="A263" s="3" t="n"/>
      <c r="B263" s="3" t="n"/>
      <c r="C263" s="3" t="n"/>
      <c r="D263" s="3" t="n"/>
      <c r="E263" s="4" t="n"/>
      <c r="F263" s="4" t="n"/>
      <c r="G263" s="4">
        <f>IF(C263="Food",IF(AND(E263&lt;&gt;"",F263&lt;&gt;""),E263-F263,""),IF(C263="Specialty",IF(E263&lt;&gt;"",E263,""),IF(C263="Medical",IF(E263&lt;&gt;"",E263,""),IF(C263="Travel",IF(E263&lt;&gt;"",E263,""),IF(C263="Mileage",IF(E263&lt;&gt;"",E263,""),IF(C263="HSA/FSA",0,""))))))</f>
        <v/>
      </c>
      <c r="H263" s="3" t="n"/>
      <c r="I263" s="3" t="n"/>
    </row>
    <row r="264" ht="16" customHeight="1">
      <c r="A264" s="5" t="n"/>
      <c r="B264" s="5" t="n"/>
      <c r="C264" s="5" t="n"/>
      <c r="D264" s="5" t="n"/>
      <c r="E264" s="6" t="n"/>
      <c r="F264" s="6" t="n"/>
      <c r="G264" s="6">
        <f>IF(C264="Food",IF(AND(E264&lt;&gt;"",F264&lt;&gt;""),E264-F264,""),IF(C264="Specialty",IF(E264&lt;&gt;"",E264,""),IF(C264="Medical",IF(E264&lt;&gt;"",E264,""),IF(C264="Travel",IF(E264&lt;&gt;"",E264,""),IF(C264="Mileage",IF(E264&lt;&gt;"",E264,""),IF(C264="HSA/FSA",0,""))))))</f>
        <v/>
      </c>
      <c r="H264" s="5" t="n"/>
      <c r="I264" s="5" t="n"/>
    </row>
    <row r="265" ht="16" customHeight="1">
      <c r="A265" s="3" t="n"/>
      <c r="B265" s="3" t="n"/>
      <c r="C265" s="3" t="n"/>
      <c r="D265" s="3" t="n"/>
      <c r="E265" s="4" t="n"/>
      <c r="F265" s="4" t="n"/>
      <c r="G265" s="4">
        <f>IF(C265="Food",IF(AND(E265&lt;&gt;"",F265&lt;&gt;""),E265-F265,""),IF(C265="Specialty",IF(E265&lt;&gt;"",E265,""),IF(C265="Medical",IF(E265&lt;&gt;"",E265,""),IF(C265="Travel",IF(E265&lt;&gt;"",E265,""),IF(C265="Mileage",IF(E265&lt;&gt;"",E265,""),IF(C265="HSA/FSA",0,""))))))</f>
        <v/>
      </c>
      <c r="H265" s="3" t="n"/>
      <c r="I265" s="3" t="n"/>
    </row>
    <row r="266" ht="16" customHeight="1">
      <c r="A266" s="5" t="n"/>
      <c r="B266" s="5" t="n"/>
      <c r="C266" s="5" t="n"/>
      <c r="D266" s="5" t="n"/>
      <c r="E266" s="6" t="n"/>
      <c r="F266" s="6" t="n"/>
      <c r="G266" s="6">
        <f>IF(C266="Food",IF(AND(E266&lt;&gt;"",F266&lt;&gt;""),E266-F266,""),IF(C266="Specialty",IF(E266&lt;&gt;"",E266,""),IF(C266="Medical",IF(E266&lt;&gt;"",E266,""),IF(C266="Travel",IF(E266&lt;&gt;"",E266,""),IF(C266="Mileage",IF(E266&lt;&gt;"",E266,""),IF(C266="HSA/FSA",0,""))))))</f>
        <v/>
      </c>
      <c r="H266" s="5" t="n"/>
      <c r="I266" s="5" t="n"/>
    </row>
    <row r="267" ht="16" customHeight="1">
      <c r="A267" s="3" t="n"/>
      <c r="B267" s="3" t="n"/>
      <c r="C267" s="3" t="n"/>
      <c r="D267" s="3" t="n"/>
      <c r="E267" s="4" t="n"/>
      <c r="F267" s="4" t="n"/>
      <c r="G267" s="4">
        <f>IF(C267="Food",IF(AND(E267&lt;&gt;"",F267&lt;&gt;""),E267-F267,""),IF(C267="Specialty",IF(E267&lt;&gt;"",E267,""),IF(C267="Medical",IF(E267&lt;&gt;"",E267,""),IF(C267="Travel",IF(E267&lt;&gt;"",E267,""),IF(C267="Mileage",IF(E267&lt;&gt;"",E267,""),IF(C267="HSA/FSA",0,""))))))</f>
        <v/>
      </c>
      <c r="H267" s="3" t="n"/>
      <c r="I267" s="3" t="n"/>
    </row>
    <row r="268" ht="16" customHeight="1">
      <c r="A268" s="5" t="n"/>
      <c r="B268" s="5" t="n"/>
      <c r="C268" s="5" t="n"/>
      <c r="D268" s="5" t="n"/>
      <c r="E268" s="6" t="n"/>
      <c r="F268" s="6" t="n"/>
      <c r="G268" s="6">
        <f>IF(C268="Food",IF(AND(E268&lt;&gt;"",F268&lt;&gt;""),E268-F268,""),IF(C268="Specialty",IF(E268&lt;&gt;"",E268,""),IF(C268="Medical",IF(E268&lt;&gt;"",E268,""),IF(C268="Travel",IF(E268&lt;&gt;"",E268,""),IF(C268="Mileage",IF(E268&lt;&gt;"",E268,""),IF(C268="HSA/FSA",0,""))))))</f>
        <v/>
      </c>
      <c r="H268" s="5" t="n"/>
      <c r="I268" s="5" t="n"/>
    </row>
    <row r="269" ht="16" customHeight="1">
      <c r="A269" s="3" t="n"/>
      <c r="B269" s="3" t="n"/>
      <c r="C269" s="3" t="n"/>
      <c r="D269" s="3" t="n"/>
      <c r="E269" s="4" t="n"/>
      <c r="F269" s="4" t="n"/>
      <c r="G269" s="4">
        <f>IF(C269="Food",IF(AND(E269&lt;&gt;"",F269&lt;&gt;""),E269-F269,""),IF(C269="Specialty",IF(E269&lt;&gt;"",E269,""),IF(C269="Medical",IF(E269&lt;&gt;"",E269,""),IF(C269="Travel",IF(E269&lt;&gt;"",E269,""),IF(C269="Mileage",IF(E269&lt;&gt;"",E269,""),IF(C269="HSA/FSA",0,""))))))</f>
        <v/>
      </c>
      <c r="H269" s="3" t="n"/>
      <c r="I269" s="3" t="n"/>
    </row>
    <row r="270" ht="16" customHeight="1">
      <c r="A270" s="5" t="n"/>
      <c r="B270" s="5" t="n"/>
      <c r="C270" s="5" t="n"/>
      <c r="D270" s="5" t="n"/>
      <c r="E270" s="6" t="n"/>
      <c r="F270" s="6" t="n"/>
      <c r="G270" s="6">
        <f>IF(C270="Food",IF(AND(E270&lt;&gt;"",F270&lt;&gt;""),E270-F270,""),IF(C270="Specialty",IF(E270&lt;&gt;"",E270,""),IF(C270="Medical",IF(E270&lt;&gt;"",E270,""),IF(C270="Travel",IF(E270&lt;&gt;"",E270,""),IF(C270="Mileage",IF(E270&lt;&gt;"",E270,""),IF(C270="HSA/FSA",0,""))))))</f>
        <v/>
      </c>
      <c r="H270" s="5" t="n"/>
      <c r="I270" s="5" t="n"/>
    </row>
    <row r="271" ht="16" customHeight="1">
      <c r="A271" s="3" t="n"/>
      <c r="B271" s="3" t="n"/>
      <c r="C271" s="3" t="n"/>
      <c r="D271" s="3" t="n"/>
      <c r="E271" s="4" t="n"/>
      <c r="F271" s="4" t="n"/>
      <c r="G271" s="4">
        <f>IF(C271="Food",IF(AND(E271&lt;&gt;"",F271&lt;&gt;""),E271-F271,""),IF(C271="Specialty",IF(E271&lt;&gt;"",E271,""),IF(C271="Medical",IF(E271&lt;&gt;"",E271,""),IF(C271="Travel",IF(E271&lt;&gt;"",E271,""),IF(C271="Mileage",IF(E271&lt;&gt;"",E271,""),IF(C271="HSA/FSA",0,""))))))</f>
        <v/>
      </c>
      <c r="H271" s="3" t="n"/>
      <c r="I271" s="3" t="n"/>
    </row>
    <row r="272" ht="16" customHeight="1">
      <c r="A272" s="5" t="n"/>
      <c r="B272" s="5" t="n"/>
      <c r="C272" s="5" t="n"/>
      <c r="D272" s="5" t="n"/>
      <c r="E272" s="6" t="n"/>
      <c r="F272" s="6" t="n"/>
      <c r="G272" s="6">
        <f>IF(C272="Food",IF(AND(E272&lt;&gt;"",F272&lt;&gt;""),E272-F272,""),IF(C272="Specialty",IF(E272&lt;&gt;"",E272,""),IF(C272="Medical",IF(E272&lt;&gt;"",E272,""),IF(C272="Travel",IF(E272&lt;&gt;"",E272,""),IF(C272="Mileage",IF(E272&lt;&gt;"",E272,""),IF(C272="HSA/FSA",0,""))))))</f>
        <v/>
      </c>
      <c r="H272" s="5" t="n"/>
      <c r="I272" s="5" t="n"/>
    </row>
    <row r="273" ht="16" customHeight="1">
      <c r="A273" s="3" t="n"/>
      <c r="B273" s="3" t="n"/>
      <c r="C273" s="3" t="n"/>
      <c r="D273" s="3" t="n"/>
      <c r="E273" s="4" t="n"/>
      <c r="F273" s="4" t="n"/>
      <c r="G273" s="4">
        <f>IF(C273="Food",IF(AND(E273&lt;&gt;"",F273&lt;&gt;""),E273-F273,""),IF(C273="Specialty",IF(E273&lt;&gt;"",E273,""),IF(C273="Medical",IF(E273&lt;&gt;"",E273,""),IF(C273="Travel",IF(E273&lt;&gt;"",E273,""),IF(C273="Mileage",IF(E273&lt;&gt;"",E273,""),IF(C273="HSA/FSA",0,""))))))</f>
        <v/>
      </c>
      <c r="H273" s="3" t="n"/>
      <c r="I273" s="3" t="n"/>
    </row>
    <row r="274" ht="16" customHeight="1">
      <c r="A274" s="5" t="n"/>
      <c r="B274" s="5" t="n"/>
      <c r="C274" s="5" t="n"/>
      <c r="D274" s="5" t="n"/>
      <c r="E274" s="6" t="n"/>
      <c r="F274" s="6" t="n"/>
      <c r="G274" s="6">
        <f>IF(C274="Food",IF(AND(E274&lt;&gt;"",F274&lt;&gt;""),E274-F274,""),IF(C274="Specialty",IF(E274&lt;&gt;"",E274,""),IF(C274="Medical",IF(E274&lt;&gt;"",E274,""),IF(C274="Travel",IF(E274&lt;&gt;"",E274,""),IF(C274="Mileage",IF(E274&lt;&gt;"",E274,""),IF(C274="HSA/FSA",0,""))))))</f>
        <v/>
      </c>
      <c r="H274" s="5" t="n"/>
      <c r="I274" s="5" t="n"/>
    </row>
    <row r="275" ht="16" customHeight="1">
      <c r="A275" s="3" t="n"/>
      <c r="B275" s="3" t="n"/>
      <c r="C275" s="3" t="n"/>
      <c r="D275" s="3" t="n"/>
      <c r="E275" s="4" t="n"/>
      <c r="F275" s="4" t="n"/>
      <c r="G275" s="4">
        <f>IF(C275="Food",IF(AND(E275&lt;&gt;"",F275&lt;&gt;""),E275-F275,""),IF(C275="Specialty",IF(E275&lt;&gt;"",E275,""),IF(C275="Medical",IF(E275&lt;&gt;"",E275,""),IF(C275="Travel",IF(E275&lt;&gt;"",E275,""),IF(C275="Mileage",IF(E275&lt;&gt;"",E275,""),IF(C275="HSA/FSA",0,""))))))</f>
        <v/>
      </c>
      <c r="H275" s="3" t="n"/>
      <c r="I275" s="3" t="n"/>
    </row>
    <row r="276" ht="16" customHeight="1">
      <c r="A276" s="5" t="n"/>
      <c r="B276" s="5" t="n"/>
      <c r="C276" s="5" t="n"/>
      <c r="D276" s="5" t="n"/>
      <c r="E276" s="6" t="n"/>
      <c r="F276" s="6" t="n"/>
      <c r="G276" s="6">
        <f>IF(C276="Food",IF(AND(E276&lt;&gt;"",F276&lt;&gt;""),E276-F276,""),IF(C276="Specialty",IF(E276&lt;&gt;"",E276,""),IF(C276="Medical",IF(E276&lt;&gt;"",E276,""),IF(C276="Travel",IF(E276&lt;&gt;"",E276,""),IF(C276="Mileage",IF(E276&lt;&gt;"",E276,""),IF(C276="HSA/FSA",0,""))))))</f>
        <v/>
      </c>
      <c r="H276" s="5" t="n"/>
      <c r="I276" s="5" t="n"/>
    </row>
    <row r="277" ht="16" customHeight="1">
      <c r="A277" s="3" t="n"/>
      <c r="B277" s="3" t="n"/>
      <c r="C277" s="3" t="n"/>
      <c r="D277" s="3" t="n"/>
      <c r="E277" s="4" t="n"/>
      <c r="F277" s="4" t="n"/>
      <c r="G277" s="4">
        <f>IF(C277="Food",IF(AND(E277&lt;&gt;"",F277&lt;&gt;""),E277-F277,""),IF(C277="Specialty",IF(E277&lt;&gt;"",E277,""),IF(C277="Medical",IF(E277&lt;&gt;"",E277,""),IF(C277="Travel",IF(E277&lt;&gt;"",E277,""),IF(C277="Mileage",IF(E277&lt;&gt;"",E277,""),IF(C277="HSA/FSA",0,""))))))</f>
        <v/>
      </c>
      <c r="H277" s="3" t="n"/>
      <c r="I277" s="3" t="n"/>
    </row>
    <row r="278" ht="16" customHeight="1">
      <c r="A278" s="5" t="n"/>
      <c r="B278" s="5" t="n"/>
      <c r="C278" s="5" t="n"/>
      <c r="D278" s="5" t="n"/>
      <c r="E278" s="6" t="n"/>
      <c r="F278" s="6" t="n"/>
      <c r="G278" s="6">
        <f>IF(C278="Food",IF(AND(E278&lt;&gt;"",F278&lt;&gt;""),E278-F278,""),IF(C278="Specialty",IF(E278&lt;&gt;"",E278,""),IF(C278="Medical",IF(E278&lt;&gt;"",E278,""),IF(C278="Travel",IF(E278&lt;&gt;"",E278,""),IF(C278="Mileage",IF(E278&lt;&gt;"",E278,""),IF(C278="HSA/FSA",0,""))))))</f>
        <v/>
      </c>
      <c r="H278" s="5" t="n"/>
      <c r="I278" s="5" t="n"/>
    </row>
    <row r="279" ht="16" customHeight="1">
      <c r="A279" s="3" t="n"/>
      <c r="B279" s="3" t="n"/>
      <c r="C279" s="3" t="n"/>
      <c r="D279" s="3" t="n"/>
      <c r="E279" s="4" t="n"/>
      <c r="F279" s="4" t="n"/>
      <c r="G279" s="4">
        <f>IF(C279="Food",IF(AND(E279&lt;&gt;"",F279&lt;&gt;""),E279-F279,""),IF(C279="Specialty",IF(E279&lt;&gt;"",E279,""),IF(C279="Medical",IF(E279&lt;&gt;"",E279,""),IF(C279="Travel",IF(E279&lt;&gt;"",E279,""),IF(C279="Mileage",IF(E279&lt;&gt;"",E279,""),IF(C279="HSA/FSA",0,""))))))</f>
        <v/>
      </c>
      <c r="H279" s="3" t="n"/>
      <c r="I279" s="3" t="n"/>
    </row>
    <row r="280" ht="16" customHeight="1">
      <c r="A280" s="5" t="n"/>
      <c r="B280" s="5" t="n"/>
      <c r="C280" s="5" t="n"/>
      <c r="D280" s="5" t="n"/>
      <c r="E280" s="6" t="n"/>
      <c r="F280" s="6" t="n"/>
      <c r="G280" s="6">
        <f>IF(C280="Food",IF(AND(E280&lt;&gt;"",F280&lt;&gt;""),E280-F280,""),IF(C280="Specialty",IF(E280&lt;&gt;"",E280,""),IF(C280="Medical",IF(E280&lt;&gt;"",E280,""),IF(C280="Travel",IF(E280&lt;&gt;"",E280,""),IF(C280="Mileage",IF(E280&lt;&gt;"",E280,""),IF(C280="HSA/FSA",0,""))))))</f>
        <v/>
      </c>
      <c r="H280" s="5" t="n"/>
      <c r="I280" s="5" t="n"/>
    </row>
    <row r="281" ht="16" customHeight="1">
      <c r="A281" s="3" t="n"/>
      <c r="B281" s="3" t="n"/>
      <c r="C281" s="3" t="n"/>
      <c r="D281" s="3" t="n"/>
      <c r="E281" s="4" t="n"/>
      <c r="F281" s="4" t="n"/>
      <c r="G281" s="4">
        <f>IF(C281="Food",IF(AND(E281&lt;&gt;"",F281&lt;&gt;""),E281-F281,""),IF(C281="Specialty",IF(E281&lt;&gt;"",E281,""),IF(C281="Medical",IF(E281&lt;&gt;"",E281,""),IF(C281="Travel",IF(E281&lt;&gt;"",E281,""),IF(C281="Mileage",IF(E281&lt;&gt;"",E281,""),IF(C281="HSA/FSA",0,""))))))</f>
        <v/>
      </c>
      <c r="H281" s="3" t="n"/>
      <c r="I281" s="3" t="n"/>
    </row>
    <row r="282" ht="16" customHeight="1">
      <c r="A282" s="5" t="n"/>
      <c r="B282" s="5" t="n"/>
      <c r="C282" s="5" t="n"/>
      <c r="D282" s="5" t="n"/>
      <c r="E282" s="6" t="n"/>
      <c r="F282" s="6" t="n"/>
      <c r="G282" s="6">
        <f>IF(C282="Food",IF(AND(E282&lt;&gt;"",F282&lt;&gt;""),E282-F282,""),IF(C282="Specialty",IF(E282&lt;&gt;"",E282,""),IF(C282="Medical",IF(E282&lt;&gt;"",E282,""),IF(C282="Travel",IF(E282&lt;&gt;"",E282,""),IF(C282="Mileage",IF(E282&lt;&gt;"",E282,""),IF(C282="HSA/FSA",0,""))))))</f>
        <v/>
      </c>
      <c r="H282" s="5" t="n"/>
      <c r="I282" s="5" t="n"/>
    </row>
    <row r="283" ht="16" customHeight="1">
      <c r="A283" s="3" t="n"/>
      <c r="B283" s="3" t="n"/>
      <c r="C283" s="3" t="n"/>
      <c r="D283" s="3" t="n"/>
      <c r="E283" s="4" t="n"/>
      <c r="F283" s="4" t="n"/>
      <c r="G283" s="4">
        <f>IF(C283="Food",IF(AND(E283&lt;&gt;"",F283&lt;&gt;""),E283-F283,""),IF(C283="Specialty",IF(E283&lt;&gt;"",E283,""),IF(C283="Medical",IF(E283&lt;&gt;"",E283,""),IF(C283="Travel",IF(E283&lt;&gt;"",E283,""),IF(C283="Mileage",IF(E283&lt;&gt;"",E283,""),IF(C283="HSA/FSA",0,""))))))</f>
        <v/>
      </c>
      <c r="H283" s="3" t="n"/>
      <c r="I283" s="3" t="n"/>
    </row>
    <row r="284" ht="16" customHeight="1">
      <c r="A284" s="5" t="n"/>
      <c r="B284" s="5" t="n"/>
      <c r="C284" s="5" t="n"/>
      <c r="D284" s="5" t="n"/>
      <c r="E284" s="6" t="n"/>
      <c r="F284" s="6" t="n"/>
      <c r="G284" s="6">
        <f>IF(C284="Food",IF(AND(E284&lt;&gt;"",F284&lt;&gt;""),E284-F284,""),IF(C284="Specialty",IF(E284&lt;&gt;"",E284,""),IF(C284="Medical",IF(E284&lt;&gt;"",E284,""),IF(C284="Travel",IF(E284&lt;&gt;"",E284,""),IF(C284="Mileage",IF(E284&lt;&gt;"",E284,""),IF(C284="HSA/FSA",0,""))))))</f>
        <v/>
      </c>
      <c r="H284" s="5" t="n"/>
      <c r="I284" s="5" t="n"/>
    </row>
    <row r="285" ht="16" customHeight="1">
      <c r="A285" s="3" t="n"/>
      <c r="B285" s="3" t="n"/>
      <c r="C285" s="3" t="n"/>
      <c r="D285" s="3" t="n"/>
      <c r="E285" s="4" t="n"/>
      <c r="F285" s="4" t="n"/>
      <c r="G285" s="4">
        <f>IF(C285="Food",IF(AND(E285&lt;&gt;"",F285&lt;&gt;""),E285-F285,""),IF(C285="Specialty",IF(E285&lt;&gt;"",E285,""),IF(C285="Medical",IF(E285&lt;&gt;"",E285,""),IF(C285="Travel",IF(E285&lt;&gt;"",E285,""),IF(C285="Mileage",IF(E285&lt;&gt;"",E285,""),IF(C285="HSA/FSA",0,""))))))</f>
        <v/>
      </c>
      <c r="H285" s="3" t="n"/>
      <c r="I285" s="3" t="n"/>
    </row>
    <row r="286" ht="16" customHeight="1">
      <c r="A286" s="5" t="n"/>
      <c r="B286" s="5" t="n"/>
      <c r="C286" s="5" t="n"/>
      <c r="D286" s="5" t="n"/>
      <c r="E286" s="6" t="n"/>
      <c r="F286" s="6" t="n"/>
      <c r="G286" s="6">
        <f>IF(C286="Food",IF(AND(E286&lt;&gt;"",F286&lt;&gt;""),E286-F286,""),IF(C286="Specialty",IF(E286&lt;&gt;"",E286,""),IF(C286="Medical",IF(E286&lt;&gt;"",E286,""),IF(C286="Travel",IF(E286&lt;&gt;"",E286,""),IF(C286="Mileage",IF(E286&lt;&gt;"",E286,""),IF(C286="HSA/FSA",0,""))))))</f>
        <v/>
      </c>
      <c r="H286" s="5" t="n"/>
      <c r="I286" s="5" t="n"/>
    </row>
    <row r="287" ht="16" customHeight="1">
      <c r="A287" s="3" t="n"/>
      <c r="B287" s="3" t="n"/>
      <c r="C287" s="3" t="n"/>
      <c r="D287" s="3" t="n"/>
      <c r="E287" s="4" t="n"/>
      <c r="F287" s="4" t="n"/>
      <c r="G287" s="4">
        <f>IF(C287="Food",IF(AND(E287&lt;&gt;"",F287&lt;&gt;""),E287-F287,""),IF(C287="Specialty",IF(E287&lt;&gt;"",E287,""),IF(C287="Medical",IF(E287&lt;&gt;"",E287,""),IF(C287="Travel",IF(E287&lt;&gt;"",E287,""),IF(C287="Mileage",IF(E287&lt;&gt;"",E287,""),IF(C287="HSA/FSA",0,""))))))</f>
        <v/>
      </c>
      <c r="H287" s="3" t="n"/>
      <c r="I287" s="3" t="n"/>
    </row>
    <row r="288" ht="16" customHeight="1">
      <c r="A288" s="5" t="n"/>
      <c r="B288" s="5" t="n"/>
      <c r="C288" s="5" t="n"/>
      <c r="D288" s="5" t="n"/>
      <c r="E288" s="6" t="n"/>
      <c r="F288" s="6" t="n"/>
      <c r="G288" s="6">
        <f>IF(C288="Food",IF(AND(E288&lt;&gt;"",F288&lt;&gt;""),E288-F288,""),IF(C288="Specialty",IF(E288&lt;&gt;"",E288,""),IF(C288="Medical",IF(E288&lt;&gt;"",E288,""),IF(C288="Travel",IF(E288&lt;&gt;"",E288,""),IF(C288="Mileage",IF(E288&lt;&gt;"",E288,""),IF(C288="HSA/FSA",0,""))))))</f>
        <v/>
      </c>
      <c r="H288" s="5" t="n"/>
      <c r="I288" s="5" t="n"/>
    </row>
    <row r="289" ht="16" customHeight="1">
      <c r="A289" s="3" t="n"/>
      <c r="B289" s="3" t="n"/>
      <c r="C289" s="3" t="n"/>
      <c r="D289" s="3" t="n"/>
      <c r="E289" s="4" t="n"/>
      <c r="F289" s="4" t="n"/>
      <c r="G289" s="4">
        <f>IF(C289="Food",IF(AND(E289&lt;&gt;"",F289&lt;&gt;""),E289-F289,""),IF(C289="Specialty",IF(E289&lt;&gt;"",E289,""),IF(C289="Medical",IF(E289&lt;&gt;"",E289,""),IF(C289="Travel",IF(E289&lt;&gt;"",E289,""),IF(C289="Mileage",IF(E289&lt;&gt;"",E289,""),IF(C289="HSA/FSA",0,""))))))</f>
        <v/>
      </c>
      <c r="H289" s="3" t="n"/>
      <c r="I289" s="3" t="n"/>
    </row>
    <row r="290" ht="16" customHeight="1">
      <c r="A290" s="5" t="n"/>
      <c r="B290" s="5" t="n"/>
      <c r="C290" s="5" t="n"/>
      <c r="D290" s="5" t="n"/>
      <c r="E290" s="6" t="n"/>
      <c r="F290" s="6" t="n"/>
      <c r="G290" s="6">
        <f>IF(C290="Food",IF(AND(E290&lt;&gt;"",F290&lt;&gt;""),E290-F290,""),IF(C290="Specialty",IF(E290&lt;&gt;"",E290,""),IF(C290="Medical",IF(E290&lt;&gt;"",E290,""),IF(C290="Travel",IF(E290&lt;&gt;"",E290,""),IF(C290="Mileage",IF(E290&lt;&gt;"",E290,""),IF(C290="HSA/FSA",0,""))))))</f>
        <v/>
      </c>
      <c r="H290" s="5" t="n"/>
      <c r="I290" s="5" t="n"/>
    </row>
    <row r="291" ht="16" customHeight="1">
      <c r="A291" s="3" t="n"/>
      <c r="B291" s="3" t="n"/>
      <c r="C291" s="3" t="n"/>
      <c r="D291" s="3" t="n"/>
      <c r="E291" s="4" t="n"/>
      <c r="F291" s="4" t="n"/>
      <c r="G291" s="4">
        <f>IF(C291="Food",IF(AND(E291&lt;&gt;"",F291&lt;&gt;""),E291-F291,""),IF(C291="Specialty",IF(E291&lt;&gt;"",E291,""),IF(C291="Medical",IF(E291&lt;&gt;"",E291,""),IF(C291="Travel",IF(E291&lt;&gt;"",E291,""),IF(C291="Mileage",IF(E291&lt;&gt;"",E291,""),IF(C291="HSA/FSA",0,""))))))</f>
        <v/>
      </c>
      <c r="H291" s="3" t="n"/>
      <c r="I291" s="3" t="n"/>
    </row>
    <row r="292" ht="16" customHeight="1">
      <c r="A292" s="5" t="n"/>
      <c r="B292" s="5" t="n"/>
      <c r="C292" s="5" t="n"/>
      <c r="D292" s="5" t="n"/>
      <c r="E292" s="6" t="n"/>
      <c r="F292" s="6" t="n"/>
      <c r="G292" s="6">
        <f>IF(C292="Food",IF(AND(E292&lt;&gt;"",F292&lt;&gt;""),E292-F292,""),IF(C292="Specialty",IF(E292&lt;&gt;"",E292,""),IF(C292="Medical",IF(E292&lt;&gt;"",E292,""),IF(C292="Travel",IF(E292&lt;&gt;"",E292,""),IF(C292="Mileage",IF(E292&lt;&gt;"",E292,""),IF(C292="HSA/FSA",0,""))))))</f>
        <v/>
      </c>
      <c r="H292" s="5" t="n"/>
      <c r="I292" s="5" t="n"/>
    </row>
    <row r="293" ht="16" customHeight="1">
      <c r="A293" s="3" t="n"/>
      <c r="B293" s="3" t="n"/>
      <c r="C293" s="3" t="n"/>
      <c r="D293" s="3" t="n"/>
      <c r="E293" s="4" t="n"/>
      <c r="F293" s="4" t="n"/>
      <c r="G293" s="4">
        <f>IF(C293="Food",IF(AND(E293&lt;&gt;"",F293&lt;&gt;""),E293-F293,""),IF(C293="Specialty",IF(E293&lt;&gt;"",E293,""),IF(C293="Medical",IF(E293&lt;&gt;"",E293,""),IF(C293="Travel",IF(E293&lt;&gt;"",E293,""),IF(C293="Mileage",IF(E293&lt;&gt;"",E293,""),IF(C293="HSA/FSA",0,""))))))</f>
        <v/>
      </c>
      <c r="H293" s="3" t="n"/>
      <c r="I293" s="3" t="n"/>
    </row>
    <row r="294" ht="16" customHeight="1">
      <c r="A294" s="5" t="n"/>
      <c r="B294" s="5" t="n"/>
      <c r="C294" s="5" t="n"/>
      <c r="D294" s="5" t="n"/>
      <c r="E294" s="6" t="n"/>
      <c r="F294" s="6" t="n"/>
      <c r="G294" s="6">
        <f>IF(C294="Food",IF(AND(E294&lt;&gt;"",F294&lt;&gt;""),E294-F294,""),IF(C294="Specialty",IF(E294&lt;&gt;"",E294,""),IF(C294="Medical",IF(E294&lt;&gt;"",E294,""),IF(C294="Travel",IF(E294&lt;&gt;"",E294,""),IF(C294="Mileage",IF(E294&lt;&gt;"",E294,""),IF(C294="HSA/FSA",0,""))))))</f>
        <v/>
      </c>
      <c r="H294" s="5" t="n"/>
      <c r="I294" s="5" t="n"/>
    </row>
    <row r="295" ht="16" customHeight="1">
      <c r="A295" s="3" t="n"/>
      <c r="B295" s="3" t="n"/>
      <c r="C295" s="3" t="n"/>
      <c r="D295" s="3" t="n"/>
      <c r="E295" s="4" t="n"/>
      <c r="F295" s="4" t="n"/>
      <c r="G295" s="4">
        <f>IF(C295="Food",IF(AND(E295&lt;&gt;"",F295&lt;&gt;""),E295-F295,""),IF(C295="Specialty",IF(E295&lt;&gt;"",E295,""),IF(C295="Medical",IF(E295&lt;&gt;"",E295,""),IF(C295="Travel",IF(E295&lt;&gt;"",E295,""),IF(C295="Mileage",IF(E295&lt;&gt;"",E295,""),IF(C295="HSA/FSA",0,""))))))</f>
        <v/>
      </c>
      <c r="H295" s="3" t="n"/>
      <c r="I295" s="3" t="n"/>
    </row>
    <row r="296" ht="16" customHeight="1">
      <c r="A296" s="5" t="n"/>
      <c r="B296" s="5" t="n"/>
      <c r="C296" s="5" t="n"/>
      <c r="D296" s="5" t="n"/>
      <c r="E296" s="6" t="n"/>
      <c r="F296" s="6" t="n"/>
      <c r="G296" s="6">
        <f>IF(C296="Food",IF(AND(E296&lt;&gt;"",F296&lt;&gt;""),E296-F296,""),IF(C296="Specialty",IF(E296&lt;&gt;"",E296,""),IF(C296="Medical",IF(E296&lt;&gt;"",E296,""),IF(C296="Travel",IF(E296&lt;&gt;"",E296,""),IF(C296="Mileage",IF(E296&lt;&gt;"",E296,""),IF(C296="HSA/FSA",0,""))))))</f>
        <v/>
      </c>
      <c r="H296" s="5" t="n"/>
      <c r="I296" s="5" t="n"/>
    </row>
    <row r="297" ht="16" customHeight="1">
      <c r="A297" s="3" t="n"/>
      <c r="B297" s="3" t="n"/>
      <c r="C297" s="3" t="n"/>
      <c r="D297" s="3" t="n"/>
      <c r="E297" s="4" t="n"/>
      <c r="F297" s="4" t="n"/>
      <c r="G297" s="4">
        <f>IF(C297="Food",IF(AND(E297&lt;&gt;"",F297&lt;&gt;""),E297-F297,""),IF(C297="Specialty",IF(E297&lt;&gt;"",E297,""),IF(C297="Medical",IF(E297&lt;&gt;"",E297,""),IF(C297="Travel",IF(E297&lt;&gt;"",E297,""),IF(C297="Mileage",IF(E297&lt;&gt;"",E297,""),IF(C297="HSA/FSA",0,""))))))</f>
        <v/>
      </c>
      <c r="H297" s="3" t="n"/>
      <c r="I297" s="3" t="n"/>
    </row>
    <row r="298" ht="16" customHeight="1">
      <c r="A298" s="5" t="n"/>
      <c r="B298" s="5" t="n"/>
      <c r="C298" s="5" t="n"/>
      <c r="D298" s="5" t="n"/>
      <c r="E298" s="6" t="n"/>
      <c r="F298" s="6" t="n"/>
      <c r="G298" s="6">
        <f>IF(C298="Food",IF(AND(E298&lt;&gt;"",F298&lt;&gt;""),E298-F298,""),IF(C298="Specialty",IF(E298&lt;&gt;"",E298,""),IF(C298="Medical",IF(E298&lt;&gt;"",E298,""),IF(C298="Travel",IF(E298&lt;&gt;"",E298,""),IF(C298="Mileage",IF(E298&lt;&gt;"",E298,""),IF(C298="HSA/FSA",0,""))))))</f>
        <v/>
      </c>
      <c r="H298" s="5" t="n"/>
      <c r="I298" s="5" t="n"/>
    </row>
    <row r="299" ht="16" customHeight="1">
      <c r="A299" s="3" t="n"/>
      <c r="B299" s="3" t="n"/>
      <c r="C299" s="3" t="n"/>
      <c r="D299" s="3" t="n"/>
      <c r="E299" s="4" t="n"/>
      <c r="F299" s="4" t="n"/>
      <c r="G299" s="4">
        <f>IF(C299="Food",IF(AND(E299&lt;&gt;"",F299&lt;&gt;""),E299-F299,""),IF(C299="Specialty",IF(E299&lt;&gt;"",E299,""),IF(C299="Medical",IF(E299&lt;&gt;"",E299,""),IF(C299="Travel",IF(E299&lt;&gt;"",E299,""),IF(C299="Mileage",IF(E299&lt;&gt;"",E299,""),IF(C299="HSA/FSA",0,""))))))</f>
        <v/>
      </c>
      <c r="H299" s="3" t="n"/>
      <c r="I299" s="3" t="n"/>
    </row>
    <row r="300" ht="16" customHeight="1">
      <c r="A300" s="5" t="n"/>
      <c r="B300" s="5" t="n"/>
      <c r="C300" s="5" t="n"/>
      <c r="D300" s="5" t="n"/>
      <c r="E300" s="6" t="n"/>
      <c r="F300" s="6" t="n"/>
      <c r="G300" s="6">
        <f>IF(C300="Food",IF(AND(E300&lt;&gt;"",F300&lt;&gt;""),E300-F300,""),IF(C300="Specialty",IF(E300&lt;&gt;"",E300,""),IF(C300="Medical",IF(E300&lt;&gt;"",E300,""),IF(C300="Travel",IF(E300&lt;&gt;"",E300,""),IF(C300="Mileage",IF(E300&lt;&gt;"",E300,""),IF(C300="HSA/FSA",0,""))))))</f>
        <v/>
      </c>
      <c r="H300" s="5" t="n"/>
      <c r="I300" s="5" t="n"/>
    </row>
    <row r="301" ht="16" customHeight="1">
      <c r="A301" s="3" t="n"/>
      <c r="B301" s="3" t="n"/>
      <c r="C301" s="3" t="n"/>
      <c r="D301" s="3" t="n"/>
      <c r="E301" s="4" t="n"/>
      <c r="F301" s="4" t="n"/>
      <c r="G301" s="4">
        <f>IF(C301="Food",IF(AND(E301&lt;&gt;"",F301&lt;&gt;""),E301-F301,""),IF(C301="Specialty",IF(E301&lt;&gt;"",E301,""),IF(C301="Medical",IF(E301&lt;&gt;"",E301,""),IF(C301="Travel",IF(E301&lt;&gt;"",E301,""),IF(C301="Mileage",IF(E301&lt;&gt;"",E301,""),IF(C301="HSA/FSA",0,""))))))</f>
        <v/>
      </c>
      <c r="H301" s="3" t="n"/>
      <c r="I301" s="3" t="n"/>
    </row>
    <row r="302" ht="16" customHeight="1">
      <c r="A302" s="5" t="n"/>
      <c r="B302" s="5" t="n"/>
      <c r="C302" s="5" t="n"/>
      <c r="D302" s="5" t="n"/>
      <c r="E302" s="6" t="n"/>
      <c r="F302" s="6" t="n"/>
      <c r="G302" s="6">
        <f>IF(C302="Food",IF(AND(E302&lt;&gt;"",F302&lt;&gt;""),E302-F302,""),IF(C302="Specialty",IF(E302&lt;&gt;"",E302,""),IF(C302="Medical",IF(E302&lt;&gt;"",E302,""),IF(C302="Travel",IF(E302&lt;&gt;"",E302,""),IF(C302="Mileage",IF(E302&lt;&gt;"",E302,""),IF(C302="HSA/FSA",0,""))))))</f>
        <v/>
      </c>
      <c r="H302" s="5" t="n"/>
      <c r="I302" s="5" t="n"/>
    </row>
    <row r="303" ht="16" customHeight="1">
      <c r="A303" s="3" t="n"/>
      <c r="B303" s="3" t="n"/>
      <c r="C303" s="3" t="n"/>
      <c r="D303" s="3" t="n"/>
      <c r="E303" s="4" t="n"/>
      <c r="F303" s="4" t="n"/>
      <c r="G303" s="4">
        <f>IF(C303="Food",IF(AND(E303&lt;&gt;"",F303&lt;&gt;""),E303-F303,""),IF(C303="Specialty",IF(E303&lt;&gt;"",E303,""),IF(C303="Medical",IF(E303&lt;&gt;"",E303,""),IF(C303="Travel",IF(E303&lt;&gt;"",E303,""),IF(C303="Mileage",IF(E303&lt;&gt;"",E303,""),IF(C303="HSA/FSA",0,""))))))</f>
        <v/>
      </c>
      <c r="H303" s="3" t="n"/>
      <c r="I303" s="3" t="n"/>
    </row>
    <row r="304" ht="16" customHeight="1">
      <c r="A304" s="5" t="n"/>
      <c r="B304" s="5" t="n"/>
      <c r="C304" s="5" t="n"/>
      <c r="D304" s="5" t="n"/>
      <c r="E304" s="6" t="n"/>
      <c r="F304" s="6" t="n"/>
      <c r="G304" s="6">
        <f>IF(C304="Food",IF(AND(E304&lt;&gt;"",F304&lt;&gt;""),E304-F304,""),IF(C304="Specialty",IF(E304&lt;&gt;"",E304,""),IF(C304="Medical",IF(E304&lt;&gt;"",E304,""),IF(C304="Travel",IF(E304&lt;&gt;"",E304,""),IF(C304="Mileage",IF(E304&lt;&gt;"",E304,""),IF(C304="HSA/FSA",0,""))))))</f>
        <v/>
      </c>
      <c r="H304" s="5" t="n"/>
      <c r="I304" s="5" t="n"/>
    </row>
    <row r="305" ht="16" customHeight="1">
      <c r="A305" s="3" t="n"/>
      <c r="B305" s="3" t="n"/>
      <c r="C305" s="3" t="n"/>
      <c r="D305" s="3" t="n"/>
      <c r="E305" s="4" t="n"/>
      <c r="F305" s="4" t="n"/>
      <c r="G305" s="4">
        <f>IF(C305="Food",IF(AND(E305&lt;&gt;"",F305&lt;&gt;""),E305-F305,""),IF(C305="Specialty",IF(E305&lt;&gt;"",E305,""),IF(C305="Medical",IF(E305&lt;&gt;"",E305,""),IF(C305="Travel",IF(E305&lt;&gt;"",E305,""),IF(C305="Mileage",IF(E305&lt;&gt;"",E305,""),IF(C305="HSA/FSA",0,""))))))</f>
        <v/>
      </c>
      <c r="H305" s="3" t="n"/>
      <c r="I305" s="3" t="n"/>
    </row>
    <row r="306" ht="16" customHeight="1">
      <c r="A306" s="5" t="n"/>
      <c r="B306" s="5" t="n"/>
      <c r="C306" s="5" t="n"/>
      <c r="D306" s="5" t="n"/>
      <c r="E306" s="6" t="n"/>
      <c r="F306" s="6" t="n"/>
      <c r="G306" s="6">
        <f>IF(C306="Food",IF(AND(E306&lt;&gt;"",F306&lt;&gt;""),E306-F306,""),IF(C306="Specialty",IF(E306&lt;&gt;"",E306,""),IF(C306="Medical",IF(E306&lt;&gt;"",E306,""),IF(C306="Travel",IF(E306&lt;&gt;"",E306,""),IF(C306="Mileage",IF(E306&lt;&gt;"",E306,""),IF(C306="HSA/FSA",0,""))))))</f>
        <v/>
      </c>
      <c r="H306" s="5" t="n"/>
      <c r="I306" s="5" t="n"/>
    </row>
    <row r="307" ht="16" customHeight="1">
      <c r="A307" s="3" t="n"/>
      <c r="B307" s="3" t="n"/>
      <c r="C307" s="3" t="n"/>
      <c r="D307" s="3" t="n"/>
      <c r="E307" s="4" t="n"/>
      <c r="F307" s="4" t="n"/>
      <c r="G307" s="4">
        <f>IF(C307="Food",IF(AND(E307&lt;&gt;"",F307&lt;&gt;""),E307-F307,""),IF(C307="Specialty",IF(E307&lt;&gt;"",E307,""),IF(C307="Medical",IF(E307&lt;&gt;"",E307,""),IF(C307="Travel",IF(E307&lt;&gt;"",E307,""),IF(C307="Mileage",IF(E307&lt;&gt;"",E307,""),IF(C307="HSA/FSA",0,""))))))</f>
        <v/>
      </c>
      <c r="H307" s="3" t="n"/>
      <c r="I307" s="3" t="n"/>
    </row>
    <row r="308" ht="16" customHeight="1">
      <c r="A308" s="5" t="n"/>
      <c r="B308" s="5" t="n"/>
      <c r="C308" s="5" t="n"/>
      <c r="D308" s="5" t="n"/>
      <c r="E308" s="6" t="n"/>
      <c r="F308" s="6" t="n"/>
      <c r="G308" s="6">
        <f>IF(C308="Food",IF(AND(E308&lt;&gt;"",F308&lt;&gt;""),E308-F308,""),IF(C308="Specialty",IF(E308&lt;&gt;"",E308,""),IF(C308="Medical",IF(E308&lt;&gt;"",E308,""),IF(C308="Travel",IF(E308&lt;&gt;"",E308,""),IF(C308="Mileage",IF(E308&lt;&gt;"",E308,""),IF(C308="HSA/FSA",0,""))))))</f>
        <v/>
      </c>
      <c r="H308" s="5" t="n"/>
      <c r="I308" s="5" t="n"/>
    </row>
    <row r="309" ht="16" customHeight="1">
      <c r="A309" s="3" t="n"/>
      <c r="B309" s="3" t="n"/>
      <c r="C309" s="3" t="n"/>
      <c r="D309" s="3" t="n"/>
      <c r="E309" s="4" t="n"/>
      <c r="F309" s="4" t="n"/>
      <c r="G309" s="4">
        <f>IF(C309="Food",IF(AND(E309&lt;&gt;"",F309&lt;&gt;""),E309-F309,""),IF(C309="Specialty",IF(E309&lt;&gt;"",E309,""),IF(C309="Medical",IF(E309&lt;&gt;"",E309,""),IF(C309="Travel",IF(E309&lt;&gt;"",E309,""),IF(C309="Mileage",IF(E309&lt;&gt;"",E309,""),IF(C309="HSA/FSA",0,""))))))</f>
        <v/>
      </c>
      <c r="H309" s="3" t="n"/>
      <c r="I309" s="3" t="n"/>
    </row>
    <row r="310" ht="16" customHeight="1">
      <c r="A310" s="5" t="n"/>
      <c r="B310" s="5" t="n"/>
      <c r="C310" s="5" t="n"/>
      <c r="D310" s="5" t="n"/>
      <c r="E310" s="6" t="n"/>
      <c r="F310" s="6" t="n"/>
      <c r="G310" s="6">
        <f>IF(C310="Food",IF(AND(E310&lt;&gt;"",F310&lt;&gt;""),E310-F310,""),IF(C310="Specialty",IF(E310&lt;&gt;"",E310,""),IF(C310="Medical",IF(E310&lt;&gt;"",E310,""),IF(C310="Travel",IF(E310&lt;&gt;"",E310,""),IF(C310="Mileage",IF(E310&lt;&gt;"",E310,""),IF(C310="HSA/FSA",0,""))))))</f>
        <v/>
      </c>
      <c r="H310" s="5" t="n"/>
      <c r="I310" s="5" t="n"/>
    </row>
    <row r="311" ht="16" customHeight="1">
      <c r="A311" s="3" t="n"/>
      <c r="B311" s="3" t="n"/>
      <c r="C311" s="3" t="n"/>
      <c r="D311" s="3" t="n"/>
      <c r="E311" s="4" t="n"/>
      <c r="F311" s="4" t="n"/>
      <c r="G311" s="4">
        <f>IF(C311="Food",IF(AND(E311&lt;&gt;"",F311&lt;&gt;""),E311-F311,""),IF(C311="Specialty",IF(E311&lt;&gt;"",E311,""),IF(C311="Medical",IF(E311&lt;&gt;"",E311,""),IF(C311="Travel",IF(E311&lt;&gt;"",E311,""),IF(C311="Mileage",IF(E311&lt;&gt;"",E311,""),IF(C311="HSA/FSA",0,""))))))</f>
        <v/>
      </c>
      <c r="H311" s="3" t="n"/>
      <c r="I311" s="3" t="n"/>
    </row>
    <row r="312" ht="16" customHeight="1">
      <c r="A312" s="5" t="n"/>
      <c r="B312" s="5" t="n"/>
      <c r="C312" s="5" t="n"/>
      <c r="D312" s="5" t="n"/>
      <c r="E312" s="6" t="n"/>
      <c r="F312" s="6" t="n"/>
      <c r="G312" s="6">
        <f>IF(C312="Food",IF(AND(E312&lt;&gt;"",F312&lt;&gt;""),E312-F312,""),IF(C312="Specialty",IF(E312&lt;&gt;"",E312,""),IF(C312="Medical",IF(E312&lt;&gt;"",E312,""),IF(C312="Travel",IF(E312&lt;&gt;"",E312,""),IF(C312="Mileage",IF(E312&lt;&gt;"",E312,""),IF(C312="HSA/FSA",0,""))))))</f>
        <v/>
      </c>
      <c r="H312" s="5" t="n"/>
      <c r="I312" s="5" t="n"/>
    </row>
    <row r="313" ht="16" customHeight="1">
      <c r="A313" s="3" t="n"/>
      <c r="B313" s="3" t="n"/>
      <c r="C313" s="3" t="n"/>
      <c r="D313" s="3" t="n"/>
      <c r="E313" s="4" t="n"/>
      <c r="F313" s="4" t="n"/>
      <c r="G313" s="4">
        <f>IF(C313="Food",IF(AND(E313&lt;&gt;"",F313&lt;&gt;""),E313-F313,""),IF(C313="Specialty",IF(E313&lt;&gt;"",E313,""),IF(C313="Medical",IF(E313&lt;&gt;"",E313,""),IF(C313="Travel",IF(E313&lt;&gt;"",E313,""),IF(C313="Mileage",IF(E313&lt;&gt;"",E313,""),IF(C313="HSA/FSA",0,""))))))</f>
        <v/>
      </c>
      <c r="H313" s="3" t="n"/>
      <c r="I313" s="3" t="n"/>
    </row>
    <row r="314" ht="16" customHeight="1">
      <c r="A314" s="5" t="n"/>
      <c r="B314" s="5" t="n"/>
      <c r="C314" s="5" t="n"/>
      <c r="D314" s="5" t="n"/>
      <c r="E314" s="6" t="n"/>
      <c r="F314" s="6" t="n"/>
      <c r="G314" s="6">
        <f>IF(C314="Food",IF(AND(E314&lt;&gt;"",F314&lt;&gt;""),E314-F314,""),IF(C314="Specialty",IF(E314&lt;&gt;"",E314,""),IF(C314="Medical",IF(E314&lt;&gt;"",E314,""),IF(C314="Travel",IF(E314&lt;&gt;"",E314,""),IF(C314="Mileage",IF(E314&lt;&gt;"",E314,""),IF(C314="HSA/FSA",0,""))))))</f>
        <v/>
      </c>
      <c r="H314" s="5" t="n"/>
      <c r="I314" s="5" t="n"/>
    </row>
    <row r="315" ht="16" customHeight="1">
      <c r="A315" s="3" t="n"/>
      <c r="B315" s="3" t="n"/>
      <c r="C315" s="3" t="n"/>
      <c r="D315" s="3" t="n"/>
      <c r="E315" s="4" t="n"/>
      <c r="F315" s="4" t="n"/>
      <c r="G315" s="4">
        <f>IF(C315="Food",IF(AND(E315&lt;&gt;"",F315&lt;&gt;""),E315-F315,""),IF(C315="Specialty",IF(E315&lt;&gt;"",E315,""),IF(C315="Medical",IF(E315&lt;&gt;"",E315,""),IF(C315="Travel",IF(E315&lt;&gt;"",E315,""),IF(C315="Mileage",IF(E315&lt;&gt;"",E315,""),IF(C315="HSA/FSA",0,""))))))</f>
        <v/>
      </c>
      <c r="H315" s="3" t="n"/>
      <c r="I315" s="3" t="n"/>
    </row>
    <row r="316" ht="16" customHeight="1">
      <c r="A316" s="5" t="n"/>
      <c r="B316" s="5" t="n"/>
      <c r="C316" s="5" t="n"/>
      <c r="D316" s="5" t="n"/>
      <c r="E316" s="6" t="n"/>
      <c r="F316" s="6" t="n"/>
      <c r="G316" s="6">
        <f>IF(C316="Food",IF(AND(E316&lt;&gt;"",F316&lt;&gt;""),E316-F316,""),IF(C316="Specialty",IF(E316&lt;&gt;"",E316,""),IF(C316="Medical",IF(E316&lt;&gt;"",E316,""),IF(C316="Travel",IF(E316&lt;&gt;"",E316,""),IF(C316="Mileage",IF(E316&lt;&gt;"",E316,""),IF(C316="HSA/FSA",0,""))))))</f>
        <v/>
      </c>
      <c r="H316" s="5" t="n"/>
      <c r="I316" s="5" t="n"/>
    </row>
    <row r="317" ht="16" customHeight="1">
      <c r="A317" s="3" t="n"/>
      <c r="B317" s="3" t="n"/>
      <c r="C317" s="3" t="n"/>
      <c r="D317" s="3" t="n"/>
      <c r="E317" s="4" t="n"/>
      <c r="F317" s="4" t="n"/>
      <c r="G317" s="4">
        <f>IF(C317="Food",IF(AND(E317&lt;&gt;"",F317&lt;&gt;""),E317-F317,""),IF(C317="Specialty",IF(E317&lt;&gt;"",E317,""),IF(C317="Medical",IF(E317&lt;&gt;"",E317,""),IF(C317="Travel",IF(E317&lt;&gt;"",E317,""),IF(C317="Mileage",IF(E317&lt;&gt;"",E317,""),IF(C317="HSA/FSA",0,""))))))</f>
        <v/>
      </c>
      <c r="H317" s="3" t="n"/>
      <c r="I317" s="3" t="n"/>
    </row>
    <row r="318" ht="16" customHeight="1">
      <c r="A318" s="5" t="n"/>
      <c r="B318" s="5" t="n"/>
      <c r="C318" s="5" t="n"/>
      <c r="D318" s="5" t="n"/>
      <c r="E318" s="6" t="n"/>
      <c r="F318" s="6" t="n"/>
      <c r="G318" s="6">
        <f>IF(C318="Food",IF(AND(E318&lt;&gt;"",F318&lt;&gt;""),E318-F318,""),IF(C318="Specialty",IF(E318&lt;&gt;"",E318,""),IF(C318="Medical",IF(E318&lt;&gt;"",E318,""),IF(C318="Travel",IF(E318&lt;&gt;"",E318,""),IF(C318="Mileage",IF(E318&lt;&gt;"",E318,""),IF(C318="HSA/FSA",0,""))))))</f>
        <v/>
      </c>
      <c r="H318" s="5" t="n"/>
      <c r="I318" s="5" t="n"/>
    </row>
    <row r="319" ht="16" customHeight="1">
      <c r="A319" s="3" t="n"/>
      <c r="B319" s="3" t="n"/>
      <c r="C319" s="3" t="n"/>
      <c r="D319" s="3" t="n"/>
      <c r="E319" s="4" t="n"/>
      <c r="F319" s="4" t="n"/>
      <c r="G319" s="4">
        <f>IF(C319="Food",IF(AND(E319&lt;&gt;"",F319&lt;&gt;""),E319-F319,""),IF(C319="Specialty",IF(E319&lt;&gt;"",E319,""),IF(C319="Medical",IF(E319&lt;&gt;"",E319,""),IF(C319="Travel",IF(E319&lt;&gt;"",E319,""),IF(C319="Mileage",IF(E319&lt;&gt;"",E319,""),IF(C319="HSA/FSA",0,""))))))</f>
        <v/>
      </c>
      <c r="H319" s="3" t="n"/>
      <c r="I319" s="3" t="n"/>
    </row>
    <row r="320" ht="16" customHeight="1">
      <c r="A320" s="5" t="n"/>
      <c r="B320" s="5" t="n"/>
      <c r="C320" s="5" t="n"/>
      <c r="D320" s="5" t="n"/>
      <c r="E320" s="6" t="n"/>
      <c r="F320" s="6" t="n"/>
      <c r="G320" s="6">
        <f>IF(C320="Food",IF(AND(E320&lt;&gt;"",F320&lt;&gt;""),E320-F320,""),IF(C320="Specialty",IF(E320&lt;&gt;"",E320,""),IF(C320="Medical",IF(E320&lt;&gt;"",E320,""),IF(C320="Travel",IF(E320&lt;&gt;"",E320,""),IF(C320="Mileage",IF(E320&lt;&gt;"",E320,""),IF(C320="HSA/FSA",0,""))))))</f>
        <v/>
      </c>
      <c r="H320" s="5" t="n"/>
      <c r="I320" s="5" t="n"/>
    </row>
    <row r="321" ht="16" customHeight="1">
      <c r="A321" s="3" t="n"/>
      <c r="B321" s="3" t="n"/>
      <c r="C321" s="3" t="n"/>
      <c r="D321" s="3" t="n"/>
      <c r="E321" s="4" t="n"/>
      <c r="F321" s="4" t="n"/>
      <c r="G321" s="4">
        <f>IF(C321="Food",IF(AND(E321&lt;&gt;"",F321&lt;&gt;""),E321-F321,""),IF(C321="Specialty",IF(E321&lt;&gt;"",E321,""),IF(C321="Medical",IF(E321&lt;&gt;"",E321,""),IF(C321="Travel",IF(E321&lt;&gt;"",E321,""),IF(C321="Mileage",IF(E321&lt;&gt;"",E321,""),IF(C321="HSA/FSA",0,""))))))</f>
        <v/>
      </c>
      <c r="H321" s="3" t="n"/>
      <c r="I321" s="3" t="n"/>
    </row>
    <row r="322" ht="16" customHeight="1">
      <c r="A322" s="5" t="n"/>
      <c r="B322" s="5" t="n"/>
      <c r="C322" s="5" t="n"/>
      <c r="D322" s="5" t="n"/>
      <c r="E322" s="6" t="n"/>
      <c r="F322" s="6" t="n"/>
      <c r="G322" s="6">
        <f>IF(C322="Food",IF(AND(E322&lt;&gt;"",F322&lt;&gt;""),E322-F322,""),IF(C322="Specialty",IF(E322&lt;&gt;"",E322,""),IF(C322="Medical",IF(E322&lt;&gt;"",E322,""),IF(C322="Travel",IF(E322&lt;&gt;"",E322,""),IF(C322="Mileage",IF(E322&lt;&gt;"",E322,""),IF(C322="HSA/FSA",0,""))))))</f>
        <v/>
      </c>
      <c r="H322" s="5" t="n"/>
      <c r="I322" s="5" t="n"/>
    </row>
    <row r="323" ht="16" customHeight="1">
      <c r="A323" s="3" t="n"/>
      <c r="B323" s="3" t="n"/>
      <c r="C323" s="3" t="n"/>
      <c r="D323" s="3" t="n"/>
      <c r="E323" s="4" t="n"/>
      <c r="F323" s="4" t="n"/>
      <c r="G323" s="4">
        <f>IF(C323="Food",IF(AND(E323&lt;&gt;"",F323&lt;&gt;""),E323-F323,""),IF(C323="Specialty",IF(E323&lt;&gt;"",E323,""),IF(C323="Medical",IF(E323&lt;&gt;"",E323,""),IF(C323="Travel",IF(E323&lt;&gt;"",E323,""),IF(C323="Mileage",IF(E323&lt;&gt;"",E323,""),IF(C323="HSA/FSA",0,""))))))</f>
        <v/>
      </c>
      <c r="H323" s="3" t="n"/>
      <c r="I323" s="3" t="n"/>
    </row>
    <row r="324" ht="16" customHeight="1">
      <c r="A324" s="5" t="n"/>
      <c r="B324" s="5" t="n"/>
      <c r="C324" s="5" t="n"/>
      <c r="D324" s="5" t="n"/>
      <c r="E324" s="6" t="n"/>
      <c r="F324" s="6" t="n"/>
      <c r="G324" s="6">
        <f>IF(C324="Food",IF(AND(E324&lt;&gt;"",F324&lt;&gt;""),E324-F324,""),IF(C324="Specialty",IF(E324&lt;&gt;"",E324,""),IF(C324="Medical",IF(E324&lt;&gt;"",E324,""),IF(C324="Travel",IF(E324&lt;&gt;"",E324,""),IF(C324="Mileage",IF(E324&lt;&gt;"",E324,""),IF(C324="HSA/FSA",0,""))))))</f>
        <v/>
      </c>
      <c r="H324" s="5" t="n"/>
      <c r="I324" s="5" t="n"/>
    </row>
    <row r="325" ht="16" customHeight="1">
      <c r="A325" s="3" t="n"/>
      <c r="B325" s="3" t="n"/>
      <c r="C325" s="3" t="n"/>
      <c r="D325" s="3" t="n"/>
      <c r="E325" s="4" t="n"/>
      <c r="F325" s="4" t="n"/>
      <c r="G325" s="4">
        <f>IF(C325="Food",IF(AND(E325&lt;&gt;"",F325&lt;&gt;""),E325-F325,""),IF(C325="Specialty",IF(E325&lt;&gt;"",E325,""),IF(C325="Medical",IF(E325&lt;&gt;"",E325,""),IF(C325="Travel",IF(E325&lt;&gt;"",E325,""),IF(C325="Mileage",IF(E325&lt;&gt;"",E325,""),IF(C325="HSA/FSA",0,""))))))</f>
        <v/>
      </c>
      <c r="H325" s="3" t="n"/>
      <c r="I325" s="3" t="n"/>
    </row>
    <row r="326" ht="16" customHeight="1">
      <c r="A326" s="5" t="n"/>
      <c r="B326" s="5" t="n"/>
      <c r="C326" s="5" t="n"/>
      <c r="D326" s="5" t="n"/>
      <c r="E326" s="6" t="n"/>
      <c r="F326" s="6" t="n"/>
      <c r="G326" s="6">
        <f>IF(C326="Food",IF(AND(E326&lt;&gt;"",F326&lt;&gt;""),E326-F326,""),IF(C326="Specialty",IF(E326&lt;&gt;"",E326,""),IF(C326="Medical",IF(E326&lt;&gt;"",E326,""),IF(C326="Travel",IF(E326&lt;&gt;"",E326,""),IF(C326="Mileage",IF(E326&lt;&gt;"",E326,""),IF(C326="HSA/FSA",0,""))))))</f>
        <v/>
      </c>
      <c r="H326" s="5" t="n"/>
      <c r="I326" s="5" t="n"/>
    </row>
    <row r="327" ht="16" customHeight="1">
      <c r="A327" s="3" t="n"/>
      <c r="B327" s="3" t="n"/>
      <c r="C327" s="3" t="n"/>
      <c r="D327" s="3" t="n"/>
      <c r="E327" s="4" t="n"/>
      <c r="F327" s="4" t="n"/>
      <c r="G327" s="4">
        <f>IF(C327="Food",IF(AND(E327&lt;&gt;"",F327&lt;&gt;""),E327-F327,""),IF(C327="Specialty",IF(E327&lt;&gt;"",E327,""),IF(C327="Medical",IF(E327&lt;&gt;"",E327,""),IF(C327="Travel",IF(E327&lt;&gt;"",E327,""),IF(C327="Mileage",IF(E327&lt;&gt;"",E327,""),IF(C327="HSA/FSA",0,""))))))</f>
        <v/>
      </c>
      <c r="H327" s="3" t="n"/>
      <c r="I327" s="3" t="n"/>
    </row>
    <row r="328" ht="16" customHeight="1">
      <c r="A328" s="5" t="n"/>
      <c r="B328" s="5" t="n"/>
      <c r="C328" s="5" t="n"/>
      <c r="D328" s="5" t="n"/>
      <c r="E328" s="6" t="n"/>
      <c r="F328" s="6" t="n"/>
      <c r="G328" s="6">
        <f>IF(C328="Food",IF(AND(E328&lt;&gt;"",F328&lt;&gt;""),E328-F328,""),IF(C328="Specialty",IF(E328&lt;&gt;"",E328,""),IF(C328="Medical",IF(E328&lt;&gt;"",E328,""),IF(C328="Travel",IF(E328&lt;&gt;"",E328,""),IF(C328="Mileage",IF(E328&lt;&gt;"",E328,""),IF(C328="HSA/FSA",0,""))))))</f>
        <v/>
      </c>
      <c r="H328" s="5" t="n"/>
      <c r="I328" s="5" t="n"/>
    </row>
    <row r="329" ht="16" customHeight="1">
      <c r="A329" s="3" t="n"/>
      <c r="B329" s="3" t="n"/>
      <c r="C329" s="3" t="n"/>
      <c r="D329" s="3" t="n"/>
      <c r="E329" s="4" t="n"/>
      <c r="F329" s="4" t="n"/>
      <c r="G329" s="4">
        <f>IF(C329="Food",IF(AND(E329&lt;&gt;"",F329&lt;&gt;""),E329-F329,""),IF(C329="Specialty",IF(E329&lt;&gt;"",E329,""),IF(C329="Medical",IF(E329&lt;&gt;"",E329,""),IF(C329="Travel",IF(E329&lt;&gt;"",E329,""),IF(C329="Mileage",IF(E329&lt;&gt;"",E329,""),IF(C329="HSA/FSA",0,""))))))</f>
        <v/>
      </c>
      <c r="H329" s="3" t="n"/>
      <c r="I329" s="3" t="n"/>
    </row>
    <row r="330" ht="16" customHeight="1">
      <c r="A330" s="5" t="n"/>
      <c r="B330" s="5" t="n"/>
      <c r="C330" s="5" t="n"/>
      <c r="D330" s="5" t="n"/>
      <c r="E330" s="6" t="n"/>
      <c r="F330" s="6" t="n"/>
      <c r="G330" s="6">
        <f>IF(C330="Food",IF(AND(E330&lt;&gt;"",F330&lt;&gt;""),E330-F330,""),IF(C330="Specialty",IF(E330&lt;&gt;"",E330,""),IF(C330="Medical",IF(E330&lt;&gt;"",E330,""),IF(C330="Travel",IF(E330&lt;&gt;"",E330,""),IF(C330="Mileage",IF(E330&lt;&gt;"",E330,""),IF(C330="HSA/FSA",0,""))))))</f>
        <v/>
      </c>
      <c r="H330" s="5" t="n"/>
      <c r="I330" s="5" t="n"/>
    </row>
    <row r="331" ht="16" customHeight="1">
      <c r="A331" s="3" t="n"/>
      <c r="B331" s="3" t="n"/>
      <c r="C331" s="3" t="n"/>
      <c r="D331" s="3" t="n"/>
      <c r="E331" s="4" t="n"/>
      <c r="F331" s="4" t="n"/>
      <c r="G331" s="4">
        <f>IF(C331="Food",IF(AND(E331&lt;&gt;"",F331&lt;&gt;""),E331-F331,""),IF(C331="Specialty",IF(E331&lt;&gt;"",E331,""),IF(C331="Medical",IF(E331&lt;&gt;"",E331,""),IF(C331="Travel",IF(E331&lt;&gt;"",E331,""),IF(C331="Mileage",IF(E331&lt;&gt;"",E331,""),IF(C331="HSA/FSA",0,""))))))</f>
        <v/>
      </c>
      <c r="H331" s="3" t="n"/>
      <c r="I331" s="3" t="n"/>
    </row>
    <row r="332" ht="16" customHeight="1">
      <c r="A332" s="5" t="n"/>
      <c r="B332" s="5" t="n"/>
      <c r="C332" s="5" t="n"/>
      <c r="D332" s="5" t="n"/>
      <c r="E332" s="6" t="n"/>
      <c r="F332" s="6" t="n"/>
      <c r="G332" s="6">
        <f>IF(C332="Food",IF(AND(E332&lt;&gt;"",F332&lt;&gt;""),E332-F332,""),IF(C332="Specialty",IF(E332&lt;&gt;"",E332,""),IF(C332="Medical",IF(E332&lt;&gt;"",E332,""),IF(C332="Travel",IF(E332&lt;&gt;"",E332,""),IF(C332="Mileage",IF(E332&lt;&gt;"",E332,""),IF(C332="HSA/FSA",0,""))))))</f>
        <v/>
      </c>
      <c r="H332" s="5" t="n"/>
      <c r="I332" s="5" t="n"/>
    </row>
    <row r="333" ht="16" customHeight="1">
      <c r="A333" s="3" t="n"/>
      <c r="B333" s="3" t="n"/>
      <c r="C333" s="3" t="n"/>
      <c r="D333" s="3" t="n"/>
      <c r="E333" s="4" t="n"/>
      <c r="F333" s="4" t="n"/>
      <c r="G333" s="4">
        <f>IF(C333="Food",IF(AND(E333&lt;&gt;"",F333&lt;&gt;""),E333-F333,""),IF(C333="Specialty",IF(E333&lt;&gt;"",E333,""),IF(C333="Medical",IF(E333&lt;&gt;"",E333,""),IF(C333="Travel",IF(E333&lt;&gt;"",E333,""),IF(C333="Mileage",IF(E333&lt;&gt;"",E333,""),IF(C333="HSA/FSA",0,""))))))</f>
        <v/>
      </c>
      <c r="H333" s="3" t="n"/>
      <c r="I333" s="3" t="n"/>
    </row>
    <row r="334" ht="16" customHeight="1">
      <c r="A334" s="5" t="n"/>
      <c r="B334" s="5" t="n"/>
      <c r="C334" s="5" t="n"/>
      <c r="D334" s="5" t="n"/>
      <c r="E334" s="6" t="n"/>
      <c r="F334" s="6" t="n"/>
      <c r="G334" s="6">
        <f>IF(C334="Food",IF(AND(E334&lt;&gt;"",F334&lt;&gt;""),E334-F334,""),IF(C334="Specialty",IF(E334&lt;&gt;"",E334,""),IF(C334="Medical",IF(E334&lt;&gt;"",E334,""),IF(C334="Travel",IF(E334&lt;&gt;"",E334,""),IF(C334="Mileage",IF(E334&lt;&gt;"",E334,""),IF(C334="HSA/FSA",0,""))))))</f>
        <v/>
      </c>
      <c r="H334" s="5" t="n"/>
      <c r="I334" s="5" t="n"/>
    </row>
    <row r="335" ht="16" customHeight="1">
      <c r="A335" s="3" t="n"/>
      <c r="B335" s="3" t="n"/>
      <c r="C335" s="3" t="n"/>
      <c r="D335" s="3" t="n"/>
      <c r="E335" s="4" t="n"/>
      <c r="F335" s="4" t="n"/>
      <c r="G335" s="4">
        <f>IF(C335="Food",IF(AND(E335&lt;&gt;"",F335&lt;&gt;""),E335-F335,""),IF(C335="Specialty",IF(E335&lt;&gt;"",E335,""),IF(C335="Medical",IF(E335&lt;&gt;"",E335,""),IF(C335="Travel",IF(E335&lt;&gt;"",E335,""),IF(C335="Mileage",IF(E335&lt;&gt;"",E335,""),IF(C335="HSA/FSA",0,""))))))</f>
        <v/>
      </c>
      <c r="H335" s="3" t="n"/>
      <c r="I335" s="3" t="n"/>
    </row>
    <row r="336" ht="16" customHeight="1">
      <c r="A336" s="5" t="n"/>
      <c r="B336" s="5" t="n"/>
      <c r="C336" s="5" t="n"/>
      <c r="D336" s="5" t="n"/>
      <c r="E336" s="6" t="n"/>
      <c r="F336" s="6" t="n"/>
      <c r="G336" s="6">
        <f>IF(C336="Food",IF(AND(E336&lt;&gt;"",F336&lt;&gt;""),E336-F336,""),IF(C336="Specialty",IF(E336&lt;&gt;"",E336,""),IF(C336="Medical",IF(E336&lt;&gt;"",E336,""),IF(C336="Travel",IF(E336&lt;&gt;"",E336,""),IF(C336="Mileage",IF(E336&lt;&gt;"",E336,""),IF(C336="HSA/FSA",0,""))))))</f>
        <v/>
      </c>
      <c r="H336" s="5" t="n"/>
      <c r="I336" s="5" t="n"/>
    </row>
    <row r="337" ht="16" customHeight="1">
      <c r="A337" s="3" t="n"/>
      <c r="B337" s="3" t="n"/>
      <c r="C337" s="3" t="n"/>
      <c r="D337" s="3" t="n"/>
      <c r="E337" s="4" t="n"/>
      <c r="F337" s="4" t="n"/>
      <c r="G337" s="4">
        <f>IF(C337="Food",IF(AND(E337&lt;&gt;"",F337&lt;&gt;""),E337-F337,""),IF(C337="Specialty",IF(E337&lt;&gt;"",E337,""),IF(C337="Medical",IF(E337&lt;&gt;"",E337,""),IF(C337="Travel",IF(E337&lt;&gt;"",E337,""),IF(C337="Mileage",IF(E337&lt;&gt;"",E337,""),IF(C337="HSA/FSA",0,""))))))</f>
        <v/>
      </c>
      <c r="H337" s="3" t="n"/>
      <c r="I337" s="3" t="n"/>
    </row>
    <row r="338" ht="16" customHeight="1">
      <c r="A338" s="5" t="n"/>
      <c r="B338" s="5" t="n"/>
      <c r="C338" s="5" t="n"/>
      <c r="D338" s="5" t="n"/>
      <c r="E338" s="6" t="n"/>
      <c r="F338" s="6" t="n"/>
      <c r="G338" s="6">
        <f>IF(C338="Food",IF(AND(E338&lt;&gt;"",F338&lt;&gt;""),E338-F338,""),IF(C338="Specialty",IF(E338&lt;&gt;"",E338,""),IF(C338="Medical",IF(E338&lt;&gt;"",E338,""),IF(C338="Travel",IF(E338&lt;&gt;"",E338,""),IF(C338="Mileage",IF(E338&lt;&gt;"",E338,""),IF(C338="HSA/FSA",0,""))))))</f>
        <v/>
      </c>
      <c r="H338" s="5" t="n"/>
      <c r="I338" s="5" t="n"/>
    </row>
    <row r="339" ht="16" customHeight="1">
      <c r="A339" s="3" t="n"/>
      <c r="B339" s="3" t="n"/>
      <c r="C339" s="3" t="n"/>
      <c r="D339" s="3" t="n"/>
      <c r="E339" s="4" t="n"/>
      <c r="F339" s="4" t="n"/>
      <c r="G339" s="4">
        <f>IF(C339="Food",IF(AND(E339&lt;&gt;"",F339&lt;&gt;""),E339-F339,""),IF(C339="Specialty",IF(E339&lt;&gt;"",E339,""),IF(C339="Medical",IF(E339&lt;&gt;"",E339,""),IF(C339="Travel",IF(E339&lt;&gt;"",E339,""),IF(C339="Mileage",IF(E339&lt;&gt;"",E339,""),IF(C339="HSA/FSA",0,""))))))</f>
        <v/>
      </c>
      <c r="H339" s="3" t="n"/>
      <c r="I339" s="3" t="n"/>
    </row>
    <row r="340" ht="16" customHeight="1">
      <c r="A340" s="5" t="n"/>
      <c r="B340" s="5" t="n"/>
      <c r="C340" s="5" t="n"/>
      <c r="D340" s="5" t="n"/>
      <c r="E340" s="6" t="n"/>
      <c r="F340" s="6" t="n"/>
      <c r="G340" s="6">
        <f>IF(C340="Food",IF(AND(E340&lt;&gt;"",F340&lt;&gt;""),E340-F340,""),IF(C340="Specialty",IF(E340&lt;&gt;"",E340,""),IF(C340="Medical",IF(E340&lt;&gt;"",E340,""),IF(C340="Travel",IF(E340&lt;&gt;"",E340,""),IF(C340="Mileage",IF(E340&lt;&gt;"",E340,""),IF(C340="HSA/FSA",0,""))))))</f>
        <v/>
      </c>
      <c r="H340" s="5" t="n"/>
      <c r="I340" s="5" t="n"/>
    </row>
    <row r="341" ht="16" customHeight="1">
      <c r="A341" s="3" t="n"/>
      <c r="B341" s="3" t="n"/>
      <c r="C341" s="3" t="n"/>
      <c r="D341" s="3" t="n"/>
      <c r="E341" s="4" t="n"/>
      <c r="F341" s="4" t="n"/>
      <c r="G341" s="4">
        <f>IF(C341="Food",IF(AND(E341&lt;&gt;"",F341&lt;&gt;""),E341-F341,""),IF(C341="Specialty",IF(E341&lt;&gt;"",E341,""),IF(C341="Medical",IF(E341&lt;&gt;"",E341,""),IF(C341="Travel",IF(E341&lt;&gt;"",E341,""),IF(C341="Mileage",IF(E341&lt;&gt;"",E341,""),IF(C341="HSA/FSA",0,""))))))</f>
        <v/>
      </c>
      <c r="H341" s="3" t="n"/>
      <c r="I341" s="3" t="n"/>
    </row>
    <row r="342" ht="16" customHeight="1">
      <c r="A342" s="5" t="n"/>
      <c r="B342" s="5" t="n"/>
      <c r="C342" s="5" t="n"/>
      <c r="D342" s="5" t="n"/>
      <c r="E342" s="6" t="n"/>
      <c r="F342" s="6" t="n"/>
      <c r="G342" s="6">
        <f>IF(C342="Food",IF(AND(E342&lt;&gt;"",F342&lt;&gt;""),E342-F342,""),IF(C342="Specialty",IF(E342&lt;&gt;"",E342,""),IF(C342="Medical",IF(E342&lt;&gt;"",E342,""),IF(C342="Travel",IF(E342&lt;&gt;"",E342,""),IF(C342="Mileage",IF(E342&lt;&gt;"",E342,""),IF(C342="HSA/FSA",0,""))))))</f>
        <v/>
      </c>
      <c r="H342" s="5" t="n"/>
      <c r="I342" s="5" t="n"/>
    </row>
    <row r="343" ht="16" customHeight="1">
      <c r="A343" s="3" t="n"/>
      <c r="B343" s="3" t="n"/>
      <c r="C343" s="3" t="n"/>
      <c r="D343" s="3" t="n"/>
      <c r="E343" s="4" t="n"/>
      <c r="F343" s="4" t="n"/>
      <c r="G343" s="4">
        <f>IF(C343="Food",IF(AND(E343&lt;&gt;"",F343&lt;&gt;""),E343-F343,""),IF(C343="Specialty",IF(E343&lt;&gt;"",E343,""),IF(C343="Medical",IF(E343&lt;&gt;"",E343,""),IF(C343="Travel",IF(E343&lt;&gt;"",E343,""),IF(C343="Mileage",IF(E343&lt;&gt;"",E343,""),IF(C343="HSA/FSA",0,""))))))</f>
        <v/>
      </c>
      <c r="H343" s="3" t="n"/>
      <c r="I343" s="3" t="n"/>
    </row>
    <row r="344" ht="16" customHeight="1">
      <c r="A344" s="5" t="n"/>
      <c r="B344" s="5" t="n"/>
      <c r="C344" s="5" t="n"/>
      <c r="D344" s="5" t="n"/>
      <c r="E344" s="6" t="n"/>
      <c r="F344" s="6" t="n"/>
      <c r="G344" s="6">
        <f>IF(C344="Food",IF(AND(E344&lt;&gt;"",F344&lt;&gt;""),E344-F344,""),IF(C344="Specialty",IF(E344&lt;&gt;"",E344,""),IF(C344="Medical",IF(E344&lt;&gt;"",E344,""),IF(C344="Travel",IF(E344&lt;&gt;"",E344,""),IF(C344="Mileage",IF(E344&lt;&gt;"",E344,""),IF(C344="HSA/FSA",0,""))))))</f>
        <v/>
      </c>
      <c r="H344" s="5" t="n"/>
      <c r="I344" s="5" t="n"/>
    </row>
    <row r="345" ht="16" customHeight="1">
      <c r="A345" s="3" t="n"/>
      <c r="B345" s="3" t="n"/>
      <c r="C345" s="3" t="n"/>
      <c r="D345" s="3" t="n"/>
      <c r="E345" s="4" t="n"/>
      <c r="F345" s="4" t="n"/>
      <c r="G345" s="4">
        <f>IF(C345="Food",IF(AND(E345&lt;&gt;"",F345&lt;&gt;""),E345-F345,""),IF(C345="Specialty",IF(E345&lt;&gt;"",E345,""),IF(C345="Medical",IF(E345&lt;&gt;"",E345,""),IF(C345="Travel",IF(E345&lt;&gt;"",E345,""),IF(C345="Mileage",IF(E345&lt;&gt;"",E345,""),IF(C345="HSA/FSA",0,""))))))</f>
        <v/>
      </c>
      <c r="H345" s="3" t="n"/>
      <c r="I345" s="3" t="n"/>
    </row>
    <row r="346" ht="16" customHeight="1">
      <c r="A346" s="5" t="n"/>
      <c r="B346" s="5" t="n"/>
      <c r="C346" s="5" t="n"/>
      <c r="D346" s="5" t="n"/>
      <c r="E346" s="6" t="n"/>
      <c r="F346" s="6" t="n"/>
      <c r="G346" s="6">
        <f>IF(C346="Food",IF(AND(E346&lt;&gt;"",F346&lt;&gt;""),E346-F346,""),IF(C346="Specialty",IF(E346&lt;&gt;"",E346,""),IF(C346="Medical",IF(E346&lt;&gt;"",E346,""),IF(C346="Travel",IF(E346&lt;&gt;"",E346,""),IF(C346="Mileage",IF(E346&lt;&gt;"",E346,""),IF(C346="HSA/FSA",0,""))))))</f>
        <v/>
      </c>
      <c r="H346" s="5" t="n"/>
      <c r="I346" s="5" t="n"/>
    </row>
    <row r="347" ht="16" customHeight="1">
      <c r="A347" s="3" t="n"/>
      <c r="B347" s="3" t="n"/>
      <c r="C347" s="3" t="n"/>
      <c r="D347" s="3" t="n"/>
      <c r="E347" s="4" t="n"/>
      <c r="F347" s="4" t="n"/>
      <c r="G347" s="4">
        <f>IF(C347="Food",IF(AND(E347&lt;&gt;"",F347&lt;&gt;""),E347-F347,""),IF(C347="Specialty",IF(E347&lt;&gt;"",E347,""),IF(C347="Medical",IF(E347&lt;&gt;"",E347,""),IF(C347="Travel",IF(E347&lt;&gt;"",E347,""),IF(C347="Mileage",IF(E347&lt;&gt;"",E347,""),IF(C347="HSA/FSA",0,""))))))</f>
        <v/>
      </c>
      <c r="H347" s="3" t="n"/>
      <c r="I347" s="3" t="n"/>
    </row>
    <row r="348" ht="16" customHeight="1">
      <c r="A348" s="5" t="n"/>
      <c r="B348" s="5" t="n"/>
      <c r="C348" s="5" t="n"/>
      <c r="D348" s="5" t="n"/>
      <c r="E348" s="6" t="n"/>
      <c r="F348" s="6" t="n"/>
      <c r="G348" s="6">
        <f>IF(C348="Food",IF(AND(E348&lt;&gt;"",F348&lt;&gt;""),E348-F348,""),IF(C348="Specialty",IF(E348&lt;&gt;"",E348,""),IF(C348="Medical",IF(E348&lt;&gt;"",E348,""),IF(C348="Travel",IF(E348&lt;&gt;"",E348,""),IF(C348="Mileage",IF(E348&lt;&gt;"",E348,""),IF(C348="HSA/FSA",0,""))))))</f>
        <v/>
      </c>
      <c r="H348" s="5" t="n"/>
      <c r="I348" s="5" t="n"/>
    </row>
    <row r="349" ht="16" customHeight="1">
      <c r="A349" s="3" t="n"/>
      <c r="B349" s="3" t="n"/>
      <c r="C349" s="3" t="n"/>
      <c r="D349" s="3" t="n"/>
      <c r="E349" s="4" t="n"/>
      <c r="F349" s="4" t="n"/>
      <c r="G349" s="4">
        <f>IF(C349="Food",IF(AND(E349&lt;&gt;"",F349&lt;&gt;""),E349-F349,""),IF(C349="Specialty",IF(E349&lt;&gt;"",E349,""),IF(C349="Medical",IF(E349&lt;&gt;"",E349,""),IF(C349="Travel",IF(E349&lt;&gt;"",E349,""),IF(C349="Mileage",IF(E349&lt;&gt;"",E349,""),IF(C349="HSA/FSA",0,""))))))</f>
        <v/>
      </c>
      <c r="H349" s="3" t="n"/>
      <c r="I349" s="3" t="n"/>
    </row>
    <row r="350" ht="16" customHeight="1">
      <c r="A350" s="5" t="n"/>
      <c r="B350" s="5" t="n"/>
      <c r="C350" s="5" t="n"/>
      <c r="D350" s="5" t="n"/>
      <c r="E350" s="6" t="n"/>
      <c r="F350" s="6" t="n"/>
      <c r="G350" s="6">
        <f>IF(C350="Food",IF(AND(E350&lt;&gt;"",F350&lt;&gt;""),E350-F350,""),IF(C350="Specialty",IF(E350&lt;&gt;"",E350,""),IF(C350="Medical",IF(E350&lt;&gt;"",E350,""),IF(C350="Travel",IF(E350&lt;&gt;"",E350,""),IF(C350="Mileage",IF(E350&lt;&gt;"",E350,""),IF(C350="HSA/FSA",0,""))))))</f>
        <v/>
      </c>
      <c r="H350" s="5" t="n"/>
      <c r="I350" s="5" t="n"/>
    </row>
    <row r="351" ht="16" customHeight="1">
      <c r="A351" s="3" t="n"/>
      <c r="B351" s="3" t="n"/>
      <c r="C351" s="3" t="n"/>
      <c r="D351" s="3" t="n"/>
      <c r="E351" s="4" t="n"/>
      <c r="F351" s="4" t="n"/>
      <c r="G351" s="4">
        <f>IF(C351="Food",IF(AND(E351&lt;&gt;"",F351&lt;&gt;""),E351-F351,""),IF(C351="Specialty",IF(E351&lt;&gt;"",E351,""),IF(C351="Medical",IF(E351&lt;&gt;"",E351,""),IF(C351="Travel",IF(E351&lt;&gt;"",E351,""),IF(C351="Mileage",IF(E351&lt;&gt;"",E351,""),IF(C351="HSA/FSA",0,""))))))</f>
        <v/>
      </c>
      <c r="H351" s="3" t="n"/>
      <c r="I351" s="3" t="n"/>
    </row>
    <row r="352" ht="16" customHeight="1">
      <c r="A352" s="5" t="n"/>
      <c r="B352" s="5" t="n"/>
      <c r="C352" s="5" t="n"/>
      <c r="D352" s="5" t="n"/>
      <c r="E352" s="6" t="n"/>
      <c r="F352" s="6" t="n"/>
      <c r="G352" s="6">
        <f>IF(C352="Food",IF(AND(E352&lt;&gt;"",F352&lt;&gt;""),E352-F352,""),IF(C352="Specialty",IF(E352&lt;&gt;"",E352,""),IF(C352="Medical",IF(E352&lt;&gt;"",E352,""),IF(C352="Travel",IF(E352&lt;&gt;"",E352,""),IF(C352="Mileage",IF(E352&lt;&gt;"",E352,""),IF(C352="HSA/FSA",0,""))))))</f>
        <v/>
      </c>
      <c r="H352" s="5" t="n"/>
      <c r="I352" s="5" t="n"/>
    </row>
    <row r="353" ht="16" customHeight="1">
      <c r="A353" s="3" t="n"/>
      <c r="B353" s="3" t="n"/>
      <c r="C353" s="3" t="n"/>
      <c r="D353" s="3" t="n"/>
      <c r="E353" s="4" t="n"/>
      <c r="F353" s="4" t="n"/>
      <c r="G353" s="4">
        <f>IF(C353="Food",IF(AND(E353&lt;&gt;"",F353&lt;&gt;""),E353-F353,""),IF(C353="Specialty",IF(E353&lt;&gt;"",E353,""),IF(C353="Medical",IF(E353&lt;&gt;"",E353,""),IF(C353="Travel",IF(E353&lt;&gt;"",E353,""),IF(C353="Mileage",IF(E353&lt;&gt;"",E353,""),IF(C353="HSA/FSA",0,""))))))</f>
        <v/>
      </c>
      <c r="H353" s="3" t="n"/>
      <c r="I353" s="3" t="n"/>
    </row>
    <row r="354" ht="16" customHeight="1">
      <c r="A354" s="5" t="n"/>
      <c r="B354" s="5" t="n"/>
      <c r="C354" s="5" t="n"/>
      <c r="D354" s="5" t="n"/>
      <c r="E354" s="6" t="n"/>
      <c r="F354" s="6" t="n"/>
      <c r="G354" s="6">
        <f>IF(C354="Food",IF(AND(E354&lt;&gt;"",F354&lt;&gt;""),E354-F354,""),IF(C354="Specialty",IF(E354&lt;&gt;"",E354,""),IF(C354="Medical",IF(E354&lt;&gt;"",E354,""),IF(C354="Travel",IF(E354&lt;&gt;"",E354,""),IF(C354="Mileage",IF(E354&lt;&gt;"",E354,""),IF(C354="HSA/FSA",0,""))))))</f>
        <v/>
      </c>
      <c r="H354" s="5" t="n"/>
      <c r="I354" s="5" t="n"/>
    </row>
    <row r="355" ht="16" customHeight="1">
      <c r="A355" s="3" t="n"/>
      <c r="B355" s="3" t="n"/>
      <c r="C355" s="3" t="n"/>
      <c r="D355" s="3" t="n"/>
      <c r="E355" s="4" t="n"/>
      <c r="F355" s="4" t="n"/>
      <c r="G355" s="4">
        <f>IF(C355="Food",IF(AND(E355&lt;&gt;"",F355&lt;&gt;""),E355-F355,""),IF(C355="Specialty",IF(E355&lt;&gt;"",E355,""),IF(C355="Medical",IF(E355&lt;&gt;"",E355,""),IF(C355="Travel",IF(E355&lt;&gt;"",E355,""),IF(C355="Mileage",IF(E355&lt;&gt;"",E355,""),IF(C355="HSA/FSA",0,""))))))</f>
        <v/>
      </c>
      <c r="H355" s="3" t="n"/>
      <c r="I355" s="3" t="n"/>
    </row>
    <row r="356" ht="16" customHeight="1">
      <c r="A356" s="5" t="n"/>
      <c r="B356" s="5" t="n"/>
      <c r="C356" s="5" t="n"/>
      <c r="D356" s="5" t="n"/>
      <c r="E356" s="6" t="n"/>
      <c r="F356" s="6" t="n"/>
      <c r="G356" s="6">
        <f>IF(C356="Food",IF(AND(E356&lt;&gt;"",F356&lt;&gt;""),E356-F356,""),IF(C356="Specialty",IF(E356&lt;&gt;"",E356,""),IF(C356="Medical",IF(E356&lt;&gt;"",E356,""),IF(C356="Travel",IF(E356&lt;&gt;"",E356,""),IF(C356="Mileage",IF(E356&lt;&gt;"",E356,""),IF(C356="HSA/FSA",0,""))))))</f>
        <v/>
      </c>
      <c r="H356" s="5" t="n"/>
      <c r="I356" s="5" t="n"/>
    </row>
    <row r="357" ht="16" customHeight="1">
      <c r="A357" s="3" t="n"/>
      <c r="B357" s="3" t="n"/>
      <c r="C357" s="3" t="n"/>
      <c r="D357" s="3" t="n"/>
      <c r="E357" s="4" t="n"/>
      <c r="F357" s="4" t="n"/>
      <c r="G357" s="4">
        <f>IF(C357="Food",IF(AND(E357&lt;&gt;"",F357&lt;&gt;""),E357-F357,""),IF(C357="Specialty",IF(E357&lt;&gt;"",E357,""),IF(C357="Medical",IF(E357&lt;&gt;"",E357,""),IF(C357="Travel",IF(E357&lt;&gt;"",E357,""),IF(C357="Mileage",IF(E357&lt;&gt;"",E357,""),IF(C357="HSA/FSA",0,""))))))</f>
        <v/>
      </c>
      <c r="H357" s="3" t="n"/>
      <c r="I357" s="3" t="n"/>
    </row>
    <row r="358" ht="16" customHeight="1">
      <c r="A358" s="5" t="n"/>
      <c r="B358" s="5" t="n"/>
      <c r="C358" s="5" t="n"/>
      <c r="D358" s="5" t="n"/>
      <c r="E358" s="6" t="n"/>
      <c r="F358" s="6" t="n"/>
      <c r="G358" s="6">
        <f>IF(C358="Food",IF(AND(E358&lt;&gt;"",F358&lt;&gt;""),E358-F358,""),IF(C358="Specialty",IF(E358&lt;&gt;"",E358,""),IF(C358="Medical",IF(E358&lt;&gt;"",E358,""),IF(C358="Travel",IF(E358&lt;&gt;"",E358,""),IF(C358="Mileage",IF(E358&lt;&gt;"",E358,""),IF(C358="HSA/FSA",0,""))))))</f>
        <v/>
      </c>
      <c r="H358" s="5" t="n"/>
      <c r="I358" s="5" t="n"/>
    </row>
    <row r="359" ht="16" customHeight="1">
      <c r="A359" s="3" t="n"/>
      <c r="B359" s="3" t="n"/>
      <c r="C359" s="3" t="n"/>
      <c r="D359" s="3" t="n"/>
      <c r="E359" s="4" t="n"/>
      <c r="F359" s="4" t="n"/>
      <c r="G359" s="4">
        <f>IF(C359="Food",IF(AND(E359&lt;&gt;"",F359&lt;&gt;""),E359-F359,""),IF(C359="Specialty",IF(E359&lt;&gt;"",E359,""),IF(C359="Medical",IF(E359&lt;&gt;"",E359,""),IF(C359="Travel",IF(E359&lt;&gt;"",E359,""),IF(C359="Mileage",IF(E359&lt;&gt;"",E359,""),IF(C359="HSA/FSA",0,""))))))</f>
        <v/>
      </c>
      <c r="H359" s="3" t="n"/>
      <c r="I359" s="3" t="n"/>
    </row>
    <row r="360" ht="16" customHeight="1">
      <c r="A360" s="5" t="n"/>
      <c r="B360" s="5" t="n"/>
      <c r="C360" s="5" t="n"/>
      <c r="D360" s="5" t="n"/>
      <c r="E360" s="6" t="n"/>
      <c r="F360" s="6" t="n"/>
      <c r="G360" s="6">
        <f>IF(C360="Food",IF(AND(E360&lt;&gt;"",F360&lt;&gt;""),E360-F360,""),IF(C360="Specialty",IF(E360&lt;&gt;"",E360,""),IF(C360="Medical",IF(E360&lt;&gt;"",E360,""),IF(C360="Travel",IF(E360&lt;&gt;"",E360,""),IF(C360="Mileage",IF(E360&lt;&gt;"",E360,""),IF(C360="HSA/FSA",0,""))))))</f>
        <v/>
      </c>
      <c r="H360" s="5" t="n"/>
      <c r="I360" s="5" t="n"/>
    </row>
    <row r="361" ht="16" customHeight="1">
      <c r="A361" s="3" t="n"/>
      <c r="B361" s="3" t="n"/>
      <c r="C361" s="3" t="n"/>
      <c r="D361" s="3" t="n"/>
      <c r="E361" s="4" t="n"/>
      <c r="F361" s="4" t="n"/>
      <c r="G361" s="4">
        <f>IF(C361="Food",IF(AND(E361&lt;&gt;"",F361&lt;&gt;""),E361-F361,""),IF(C361="Specialty",IF(E361&lt;&gt;"",E361,""),IF(C361="Medical",IF(E361&lt;&gt;"",E361,""),IF(C361="Travel",IF(E361&lt;&gt;"",E361,""),IF(C361="Mileage",IF(E361&lt;&gt;"",E361,""),IF(C361="HSA/FSA",0,""))))))</f>
        <v/>
      </c>
      <c r="H361" s="3" t="n"/>
      <c r="I361" s="3" t="n"/>
    </row>
    <row r="362" ht="16" customHeight="1">
      <c r="A362" s="5" t="n"/>
      <c r="B362" s="5" t="n"/>
      <c r="C362" s="5" t="n"/>
      <c r="D362" s="5" t="n"/>
      <c r="E362" s="6" t="n"/>
      <c r="F362" s="6" t="n"/>
      <c r="G362" s="6">
        <f>IF(C362="Food",IF(AND(E362&lt;&gt;"",F362&lt;&gt;""),E362-F362,""),IF(C362="Specialty",IF(E362&lt;&gt;"",E362,""),IF(C362="Medical",IF(E362&lt;&gt;"",E362,""),IF(C362="Travel",IF(E362&lt;&gt;"",E362,""),IF(C362="Mileage",IF(E362&lt;&gt;"",E362,""),IF(C362="HSA/FSA",0,""))))))</f>
        <v/>
      </c>
      <c r="H362" s="5" t="n"/>
      <c r="I362" s="5" t="n"/>
    </row>
    <row r="363" ht="16" customHeight="1">
      <c r="A363" s="3" t="n"/>
      <c r="B363" s="3" t="n"/>
      <c r="C363" s="3" t="n"/>
      <c r="D363" s="3" t="n"/>
      <c r="E363" s="4" t="n"/>
      <c r="F363" s="4" t="n"/>
      <c r="G363" s="4">
        <f>IF(C363="Food",IF(AND(E363&lt;&gt;"",F363&lt;&gt;""),E363-F363,""),IF(C363="Specialty",IF(E363&lt;&gt;"",E363,""),IF(C363="Medical",IF(E363&lt;&gt;"",E363,""),IF(C363="Travel",IF(E363&lt;&gt;"",E363,""),IF(C363="Mileage",IF(E363&lt;&gt;"",E363,""),IF(C363="HSA/FSA",0,""))))))</f>
        <v/>
      </c>
      <c r="H363" s="3" t="n"/>
      <c r="I363" s="3" t="n"/>
    </row>
    <row r="364" ht="16" customHeight="1">
      <c r="A364" s="5" t="n"/>
      <c r="B364" s="5" t="n"/>
      <c r="C364" s="5" t="n"/>
      <c r="D364" s="5" t="n"/>
      <c r="E364" s="6" t="n"/>
      <c r="F364" s="6" t="n"/>
      <c r="G364" s="6">
        <f>IF(C364="Food",IF(AND(E364&lt;&gt;"",F364&lt;&gt;""),E364-F364,""),IF(C364="Specialty",IF(E364&lt;&gt;"",E364,""),IF(C364="Medical",IF(E364&lt;&gt;"",E364,""),IF(C364="Travel",IF(E364&lt;&gt;"",E364,""),IF(C364="Mileage",IF(E364&lt;&gt;"",E364,""),IF(C364="HSA/FSA",0,""))))))</f>
        <v/>
      </c>
      <c r="H364" s="5" t="n"/>
      <c r="I364" s="5" t="n"/>
    </row>
    <row r="365" ht="16" customHeight="1">
      <c r="A365" s="3" t="n"/>
      <c r="B365" s="3" t="n"/>
      <c r="C365" s="3" t="n"/>
      <c r="D365" s="3" t="n"/>
      <c r="E365" s="4" t="n"/>
      <c r="F365" s="4" t="n"/>
      <c r="G365" s="4">
        <f>IF(C365="Food",IF(AND(E365&lt;&gt;"",F365&lt;&gt;""),E365-F365,""),IF(C365="Specialty",IF(E365&lt;&gt;"",E365,""),IF(C365="Medical",IF(E365&lt;&gt;"",E365,""),IF(C365="Travel",IF(E365&lt;&gt;"",E365,""),IF(C365="Mileage",IF(E365&lt;&gt;"",E365,""),IF(C365="HSA/FSA",0,""))))))</f>
        <v/>
      </c>
      <c r="H365" s="3" t="n"/>
      <c r="I365" s="3" t="n"/>
    </row>
    <row r="366" ht="16" customHeight="1">
      <c r="A366" s="5" t="n"/>
      <c r="B366" s="5" t="n"/>
      <c r="C366" s="5" t="n"/>
      <c r="D366" s="5" t="n"/>
      <c r="E366" s="6" t="n"/>
      <c r="F366" s="6" t="n"/>
      <c r="G366" s="6">
        <f>IF(C366="Food",IF(AND(E366&lt;&gt;"",F366&lt;&gt;""),E366-F366,""),IF(C366="Specialty",IF(E366&lt;&gt;"",E366,""),IF(C366="Medical",IF(E366&lt;&gt;"",E366,""),IF(C366="Travel",IF(E366&lt;&gt;"",E366,""),IF(C366="Mileage",IF(E366&lt;&gt;"",E366,""),IF(C366="HSA/FSA",0,""))))))</f>
        <v/>
      </c>
      <c r="H366" s="5" t="n"/>
      <c r="I366" s="5" t="n"/>
    </row>
    <row r="367" ht="16" customHeight="1">
      <c r="A367" s="3" t="n"/>
      <c r="B367" s="3" t="n"/>
      <c r="C367" s="3" t="n"/>
      <c r="D367" s="3" t="n"/>
      <c r="E367" s="4" t="n"/>
      <c r="F367" s="4" t="n"/>
      <c r="G367" s="4">
        <f>IF(C367="Food",IF(AND(E367&lt;&gt;"",F367&lt;&gt;""),E367-F367,""),IF(C367="Specialty",IF(E367&lt;&gt;"",E367,""),IF(C367="Medical",IF(E367&lt;&gt;"",E367,""),IF(C367="Travel",IF(E367&lt;&gt;"",E367,""),IF(C367="Mileage",IF(E367&lt;&gt;"",E367,""),IF(C367="HSA/FSA",0,""))))))</f>
        <v/>
      </c>
      <c r="H367" s="3" t="n"/>
      <c r="I367" s="3" t="n"/>
    </row>
    <row r="368" ht="16" customHeight="1">
      <c r="A368" s="5" t="n"/>
      <c r="B368" s="5" t="n"/>
      <c r="C368" s="5" t="n"/>
      <c r="D368" s="5" t="n"/>
      <c r="E368" s="6" t="n"/>
      <c r="F368" s="6" t="n"/>
      <c r="G368" s="6">
        <f>IF(C368="Food",IF(AND(E368&lt;&gt;"",F368&lt;&gt;""),E368-F368,""),IF(C368="Specialty",IF(E368&lt;&gt;"",E368,""),IF(C368="Medical",IF(E368&lt;&gt;"",E368,""),IF(C368="Travel",IF(E368&lt;&gt;"",E368,""),IF(C368="Mileage",IF(E368&lt;&gt;"",E368,""),IF(C368="HSA/FSA",0,""))))))</f>
        <v/>
      </c>
      <c r="H368" s="5" t="n"/>
      <c r="I368" s="5" t="n"/>
    </row>
    <row r="369" ht="16" customHeight="1">
      <c r="A369" s="3" t="n"/>
      <c r="B369" s="3" t="n"/>
      <c r="C369" s="3" t="n"/>
      <c r="D369" s="3" t="n"/>
      <c r="E369" s="4" t="n"/>
      <c r="F369" s="4" t="n"/>
      <c r="G369" s="4">
        <f>IF(C369="Food",IF(AND(E369&lt;&gt;"",F369&lt;&gt;""),E369-F369,""),IF(C369="Specialty",IF(E369&lt;&gt;"",E369,""),IF(C369="Medical",IF(E369&lt;&gt;"",E369,""),IF(C369="Travel",IF(E369&lt;&gt;"",E369,""),IF(C369="Mileage",IF(E369&lt;&gt;"",E369,""),IF(C369="HSA/FSA",0,""))))))</f>
        <v/>
      </c>
      <c r="H369" s="3" t="n"/>
      <c r="I369" s="3" t="n"/>
    </row>
    <row r="370" ht="16" customHeight="1">
      <c r="A370" s="5" t="n"/>
      <c r="B370" s="5" t="n"/>
      <c r="C370" s="5" t="n"/>
      <c r="D370" s="5" t="n"/>
      <c r="E370" s="6" t="n"/>
      <c r="F370" s="6" t="n"/>
      <c r="G370" s="6">
        <f>IF(C370="Food",IF(AND(E370&lt;&gt;"",F370&lt;&gt;""),E370-F370,""),IF(C370="Specialty",IF(E370&lt;&gt;"",E370,""),IF(C370="Medical",IF(E370&lt;&gt;"",E370,""),IF(C370="Travel",IF(E370&lt;&gt;"",E370,""),IF(C370="Mileage",IF(E370&lt;&gt;"",E370,""),IF(C370="HSA/FSA",0,""))))))</f>
        <v/>
      </c>
      <c r="H370" s="5" t="n"/>
      <c r="I370" s="5" t="n"/>
    </row>
    <row r="371" ht="16" customHeight="1">
      <c r="A371" s="3" t="n"/>
      <c r="B371" s="3" t="n"/>
      <c r="C371" s="3" t="n"/>
      <c r="D371" s="3" t="n"/>
      <c r="E371" s="4" t="n"/>
      <c r="F371" s="4" t="n"/>
      <c r="G371" s="4">
        <f>IF(C371="Food",IF(AND(E371&lt;&gt;"",F371&lt;&gt;""),E371-F371,""),IF(C371="Specialty",IF(E371&lt;&gt;"",E371,""),IF(C371="Medical",IF(E371&lt;&gt;"",E371,""),IF(C371="Travel",IF(E371&lt;&gt;"",E371,""),IF(C371="Mileage",IF(E371&lt;&gt;"",E371,""),IF(C371="HSA/FSA",0,""))))))</f>
        <v/>
      </c>
      <c r="H371" s="3" t="n"/>
      <c r="I371" s="3" t="n"/>
    </row>
    <row r="372" ht="16" customHeight="1">
      <c r="A372" s="5" t="n"/>
      <c r="B372" s="5" t="n"/>
      <c r="C372" s="5" t="n"/>
      <c r="D372" s="5" t="n"/>
      <c r="E372" s="6" t="n"/>
      <c r="F372" s="6" t="n"/>
      <c r="G372" s="6">
        <f>IF(C372="Food",IF(AND(E372&lt;&gt;"",F372&lt;&gt;""),E372-F372,""),IF(C372="Specialty",IF(E372&lt;&gt;"",E372,""),IF(C372="Medical",IF(E372&lt;&gt;"",E372,""),IF(C372="Travel",IF(E372&lt;&gt;"",E372,""),IF(C372="Mileage",IF(E372&lt;&gt;"",E372,""),IF(C372="HSA/FSA",0,""))))))</f>
        <v/>
      </c>
      <c r="H372" s="5" t="n"/>
      <c r="I372" s="5" t="n"/>
    </row>
    <row r="373" ht="16" customHeight="1">
      <c r="A373" s="3" t="n"/>
      <c r="B373" s="3" t="n"/>
      <c r="C373" s="3" t="n"/>
      <c r="D373" s="3" t="n"/>
      <c r="E373" s="4" t="n"/>
      <c r="F373" s="4" t="n"/>
      <c r="G373" s="4">
        <f>IF(C373="Food",IF(AND(E373&lt;&gt;"",F373&lt;&gt;""),E373-F373,""),IF(C373="Specialty",IF(E373&lt;&gt;"",E373,""),IF(C373="Medical",IF(E373&lt;&gt;"",E373,""),IF(C373="Travel",IF(E373&lt;&gt;"",E373,""),IF(C373="Mileage",IF(E373&lt;&gt;"",E373,""),IF(C373="HSA/FSA",0,""))))))</f>
        <v/>
      </c>
      <c r="H373" s="3" t="n"/>
      <c r="I373" s="3" t="n"/>
    </row>
    <row r="374" ht="16" customHeight="1">
      <c r="A374" s="5" t="n"/>
      <c r="B374" s="5" t="n"/>
      <c r="C374" s="5" t="n"/>
      <c r="D374" s="5" t="n"/>
      <c r="E374" s="6" t="n"/>
      <c r="F374" s="6" t="n"/>
      <c r="G374" s="6">
        <f>IF(C374="Food",IF(AND(E374&lt;&gt;"",F374&lt;&gt;""),E374-F374,""),IF(C374="Specialty",IF(E374&lt;&gt;"",E374,""),IF(C374="Medical",IF(E374&lt;&gt;"",E374,""),IF(C374="Travel",IF(E374&lt;&gt;"",E374,""),IF(C374="Mileage",IF(E374&lt;&gt;"",E374,""),IF(C374="HSA/FSA",0,""))))))</f>
        <v/>
      </c>
      <c r="H374" s="5" t="n"/>
      <c r="I374" s="5" t="n"/>
    </row>
    <row r="375" ht="16" customHeight="1">
      <c r="A375" s="3" t="n"/>
      <c r="B375" s="3" t="n"/>
      <c r="C375" s="3" t="n"/>
      <c r="D375" s="3" t="n"/>
      <c r="E375" s="4" t="n"/>
      <c r="F375" s="4" t="n"/>
      <c r="G375" s="4">
        <f>IF(C375="Food",IF(AND(E375&lt;&gt;"",F375&lt;&gt;""),E375-F375,""),IF(C375="Specialty",IF(E375&lt;&gt;"",E375,""),IF(C375="Medical",IF(E375&lt;&gt;"",E375,""),IF(C375="Travel",IF(E375&lt;&gt;"",E375,""),IF(C375="Mileage",IF(E375&lt;&gt;"",E375,""),IF(C375="HSA/FSA",0,""))))))</f>
        <v/>
      </c>
      <c r="H375" s="3" t="n"/>
      <c r="I375" s="3" t="n"/>
    </row>
    <row r="376" ht="16" customHeight="1">
      <c r="A376" s="5" t="n"/>
      <c r="B376" s="5" t="n"/>
      <c r="C376" s="5" t="n"/>
      <c r="D376" s="5" t="n"/>
      <c r="E376" s="6" t="n"/>
      <c r="F376" s="6" t="n"/>
      <c r="G376" s="6">
        <f>IF(C376="Food",IF(AND(E376&lt;&gt;"",F376&lt;&gt;""),E376-F376,""),IF(C376="Specialty",IF(E376&lt;&gt;"",E376,""),IF(C376="Medical",IF(E376&lt;&gt;"",E376,""),IF(C376="Travel",IF(E376&lt;&gt;"",E376,""),IF(C376="Mileage",IF(E376&lt;&gt;"",E376,""),IF(C376="HSA/FSA",0,""))))))</f>
        <v/>
      </c>
      <c r="H376" s="5" t="n"/>
      <c r="I376" s="5" t="n"/>
    </row>
    <row r="377" ht="16" customHeight="1">
      <c r="A377" s="3" t="n"/>
      <c r="B377" s="3" t="n"/>
      <c r="C377" s="3" t="n"/>
      <c r="D377" s="3" t="n"/>
      <c r="E377" s="4" t="n"/>
      <c r="F377" s="4" t="n"/>
      <c r="G377" s="4">
        <f>IF(C377="Food",IF(AND(E377&lt;&gt;"",F377&lt;&gt;""),E377-F377,""),IF(C377="Specialty",IF(E377&lt;&gt;"",E377,""),IF(C377="Medical",IF(E377&lt;&gt;"",E377,""),IF(C377="Travel",IF(E377&lt;&gt;"",E377,""),IF(C377="Mileage",IF(E377&lt;&gt;"",E377,""),IF(C377="HSA/FSA",0,""))))))</f>
        <v/>
      </c>
      <c r="H377" s="3" t="n"/>
      <c r="I377" s="3" t="n"/>
    </row>
    <row r="378" ht="16" customHeight="1">
      <c r="A378" s="5" t="n"/>
      <c r="B378" s="5" t="n"/>
      <c r="C378" s="5" t="n"/>
      <c r="D378" s="5" t="n"/>
      <c r="E378" s="6" t="n"/>
      <c r="F378" s="6" t="n"/>
      <c r="G378" s="6">
        <f>IF(C378="Food",IF(AND(E378&lt;&gt;"",F378&lt;&gt;""),E378-F378,""),IF(C378="Specialty",IF(E378&lt;&gt;"",E378,""),IF(C378="Medical",IF(E378&lt;&gt;"",E378,""),IF(C378="Travel",IF(E378&lt;&gt;"",E378,""),IF(C378="Mileage",IF(E378&lt;&gt;"",E378,""),IF(C378="HSA/FSA",0,""))))))</f>
        <v/>
      </c>
      <c r="H378" s="5" t="n"/>
      <c r="I378" s="5" t="n"/>
    </row>
    <row r="379" ht="16" customHeight="1">
      <c r="A379" s="3" t="n"/>
      <c r="B379" s="3" t="n"/>
      <c r="C379" s="3" t="n"/>
      <c r="D379" s="3" t="n"/>
      <c r="E379" s="4" t="n"/>
      <c r="F379" s="4" t="n"/>
      <c r="G379" s="4">
        <f>IF(C379="Food",IF(AND(E379&lt;&gt;"",F379&lt;&gt;""),E379-F379,""),IF(C379="Specialty",IF(E379&lt;&gt;"",E379,""),IF(C379="Medical",IF(E379&lt;&gt;"",E379,""),IF(C379="Travel",IF(E379&lt;&gt;"",E379,""),IF(C379="Mileage",IF(E379&lt;&gt;"",E379,""),IF(C379="HSA/FSA",0,""))))))</f>
        <v/>
      </c>
      <c r="H379" s="3" t="n"/>
      <c r="I379" s="3" t="n"/>
    </row>
    <row r="380" ht="16" customHeight="1">
      <c r="A380" s="5" t="n"/>
      <c r="B380" s="5" t="n"/>
      <c r="C380" s="5" t="n"/>
      <c r="D380" s="5" t="n"/>
      <c r="E380" s="6" t="n"/>
      <c r="F380" s="6" t="n"/>
      <c r="G380" s="6">
        <f>IF(C380="Food",IF(AND(E380&lt;&gt;"",F380&lt;&gt;""),E380-F380,""),IF(C380="Specialty",IF(E380&lt;&gt;"",E380,""),IF(C380="Medical",IF(E380&lt;&gt;"",E380,""),IF(C380="Travel",IF(E380&lt;&gt;"",E380,""),IF(C380="Mileage",IF(E380&lt;&gt;"",E380,""),IF(C380="HSA/FSA",0,""))))))</f>
        <v/>
      </c>
      <c r="H380" s="5" t="n"/>
      <c r="I380" s="5" t="n"/>
    </row>
    <row r="381" ht="16" customHeight="1">
      <c r="A381" s="3" t="n"/>
      <c r="B381" s="3" t="n"/>
      <c r="C381" s="3" t="n"/>
      <c r="D381" s="3" t="n"/>
      <c r="E381" s="4" t="n"/>
      <c r="F381" s="4" t="n"/>
      <c r="G381" s="4">
        <f>IF(C381="Food",IF(AND(E381&lt;&gt;"",F381&lt;&gt;""),E381-F381,""),IF(C381="Specialty",IF(E381&lt;&gt;"",E381,""),IF(C381="Medical",IF(E381&lt;&gt;"",E381,""),IF(C381="Travel",IF(E381&lt;&gt;"",E381,""),IF(C381="Mileage",IF(E381&lt;&gt;"",E381,""),IF(C381="HSA/FSA",0,""))))))</f>
        <v/>
      </c>
      <c r="H381" s="3" t="n"/>
      <c r="I381" s="3" t="n"/>
    </row>
    <row r="382" ht="16" customHeight="1">
      <c r="A382" s="5" t="n"/>
      <c r="B382" s="5" t="n"/>
      <c r="C382" s="5" t="n"/>
      <c r="D382" s="5" t="n"/>
      <c r="E382" s="6" t="n"/>
      <c r="F382" s="6" t="n"/>
      <c r="G382" s="6">
        <f>IF(C382="Food",IF(AND(E382&lt;&gt;"",F382&lt;&gt;""),E382-F382,""),IF(C382="Specialty",IF(E382&lt;&gt;"",E382,""),IF(C382="Medical",IF(E382&lt;&gt;"",E382,""),IF(C382="Travel",IF(E382&lt;&gt;"",E382,""),IF(C382="Mileage",IF(E382&lt;&gt;"",E382,""),IF(C382="HSA/FSA",0,""))))))</f>
        <v/>
      </c>
      <c r="H382" s="5" t="n"/>
      <c r="I382" s="5" t="n"/>
    </row>
    <row r="383" ht="16" customHeight="1">
      <c r="A383" s="3" t="n"/>
      <c r="B383" s="3" t="n"/>
      <c r="C383" s="3" t="n"/>
      <c r="D383" s="3" t="n"/>
      <c r="E383" s="4" t="n"/>
      <c r="F383" s="4" t="n"/>
      <c r="G383" s="4">
        <f>IF(C383="Food",IF(AND(E383&lt;&gt;"",F383&lt;&gt;""),E383-F383,""),IF(C383="Specialty",IF(E383&lt;&gt;"",E383,""),IF(C383="Medical",IF(E383&lt;&gt;"",E383,""),IF(C383="Travel",IF(E383&lt;&gt;"",E383,""),IF(C383="Mileage",IF(E383&lt;&gt;"",E383,""),IF(C383="HSA/FSA",0,""))))))</f>
        <v/>
      </c>
      <c r="H383" s="3" t="n"/>
      <c r="I383" s="3" t="n"/>
    </row>
    <row r="384" ht="16" customHeight="1">
      <c r="A384" s="5" t="n"/>
      <c r="B384" s="5" t="n"/>
      <c r="C384" s="5" t="n"/>
      <c r="D384" s="5" t="n"/>
      <c r="E384" s="6" t="n"/>
      <c r="F384" s="6" t="n"/>
      <c r="G384" s="6">
        <f>IF(C384="Food",IF(AND(E384&lt;&gt;"",F384&lt;&gt;""),E384-F384,""),IF(C384="Specialty",IF(E384&lt;&gt;"",E384,""),IF(C384="Medical",IF(E384&lt;&gt;"",E384,""),IF(C384="Travel",IF(E384&lt;&gt;"",E384,""),IF(C384="Mileage",IF(E384&lt;&gt;"",E384,""),IF(C384="HSA/FSA",0,""))))))</f>
        <v/>
      </c>
      <c r="H384" s="5" t="n"/>
      <c r="I384" s="5" t="n"/>
    </row>
    <row r="385" ht="16" customHeight="1">
      <c r="A385" s="3" t="n"/>
      <c r="B385" s="3" t="n"/>
      <c r="C385" s="3" t="n"/>
      <c r="D385" s="3" t="n"/>
      <c r="E385" s="4" t="n"/>
      <c r="F385" s="4" t="n"/>
      <c r="G385" s="4">
        <f>IF(C385="Food",IF(AND(E385&lt;&gt;"",F385&lt;&gt;""),E385-F385,""),IF(C385="Specialty",IF(E385&lt;&gt;"",E385,""),IF(C385="Medical",IF(E385&lt;&gt;"",E385,""),IF(C385="Travel",IF(E385&lt;&gt;"",E385,""),IF(C385="Mileage",IF(E385&lt;&gt;"",E385,""),IF(C385="HSA/FSA",0,""))))))</f>
        <v/>
      </c>
      <c r="H385" s="3" t="n"/>
      <c r="I385" s="3" t="n"/>
    </row>
    <row r="386" ht="16" customHeight="1">
      <c r="A386" s="5" t="n"/>
      <c r="B386" s="5" t="n"/>
      <c r="C386" s="5" t="n"/>
      <c r="D386" s="5" t="n"/>
      <c r="E386" s="6" t="n"/>
      <c r="F386" s="6" t="n"/>
      <c r="G386" s="6">
        <f>IF(C386="Food",IF(AND(E386&lt;&gt;"",F386&lt;&gt;""),E386-F386,""),IF(C386="Specialty",IF(E386&lt;&gt;"",E386,""),IF(C386="Medical",IF(E386&lt;&gt;"",E386,""),IF(C386="Travel",IF(E386&lt;&gt;"",E386,""),IF(C386="Mileage",IF(E386&lt;&gt;"",E386,""),IF(C386="HSA/FSA",0,""))))))</f>
        <v/>
      </c>
      <c r="H386" s="5" t="n"/>
      <c r="I386" s="5" t="n"/>
    </row>
    <row r="387" ht="16" customHeight="1">
      <c r="A387" s="3" t="n"/>
      <c r="B387" s="3" t="n"/>
      <c r="C387" s="3" t="n"/>
      <c r="D387" s="3" t="n"/>
      <c r="E387" s="4" t="n"/>
      <c r="F387" s="4" t="n"/>
      <c r="G387" s="4">
        <f>IF(C387="Food",IF(AND(E387&lt;&gt;"",F387&lt;&gt;""),E387-F387,""),IF(C387="Specialty",IF(E387&lt;&gt;"",E387,""),IF(C387="Medical",IF(E387&lt;&gt;"",E387,""),IF(C387="Travel",IF(E387&lt;&gt;"",E387,""),IF(C387="Mileage",IF(E387&lt;&gt;"",E387,""),IF(C387="HSA/FSA",0,""))))))</f>
        <v/>
      </c>
      <c r="H387" s="3" t="n"/>
      <c r="I387" s="3" t="n"/>
    </row>
    <row r="388" ht="16" customHeight="1">
      <c r="A388" s="5" t="n"/>
      <c r="B388" s="5" t="n"/>
      <c r="C388" s="5" t="n"/>
      <c r="D388" s="5" t="n"/>
      <c r="E388" s="6" t="n"/>
      <c r="F388" s="6" t="n"/>
      <c r="G388" s="6">
        <f>IF(C388="Food",IF(AND(E388&lt;&gt;"",F388&lt;&gt;""),E388-F388,""),IF(C388="Specialty",IF(E388&lt;&gt;"",E388,""),IF(C388="Medical",IF(E388&lt;&gt;"",E388,""),IF(C388="Travel",IF(E388&lt;&gt;"",E388,""),IF(C388="Mileage",IF(E388&lt;&gt;"",E388,""),IF(C388="HSA/FSA",0,""))))))</f>
        <v/>
      </c>
      <c r="H388" s="5" t="n"/>
      <c r="I388" s="5" t="n"/>
    </row>
    <row r="389" ht="16" customHeight="1">
      <c r="A389" s="3" t="n"/>
      <c r="B389" s="3" t="n"/>
      <c r="C389" s="3" t="n"/>
      <c r="D389" s="3" t="n"/>
      <c r="E389" s="4" t="n"/>
      <c r="F389" s="4" t="n"/>
      <c r="G389" s="4">
        <f>IF(C389="Food",IF(AND(E389&lt;&gt;"",F389&lt;&gt;""),E389-F389,""),IF(C389="Specialty",IF(E389&lt;&gt;"",E389,""),IF(C389="Medical",IF(E389&lt;&gt;"",E389,""),IF(C389="Travel",IF(E389&lt;&gt;"",E389,""),IF(C389="Mileage",IF(E389&lt;&gt;"",E389,""),IF(C389="HSA/FSA",0,""))))))</f>
        <v/>
      </c>
      <c r="H389" s="3" t="n"/>
      <c r="I389" s="3" t="n"/>
    </row>
    <row r="390" ht="16" customHeight="1">
      <c r="A390" s="5" t="n"/>
      <c r="B390" s="5" t="n"/>
      <c r="C390" s="5" t="n"/>
      <c r="D390" s="5" t="n"/>
      <c r="E390" s="6" t="n"/>
      <c r="F390" s="6" t="n"/>
      <c r="G390" s="6">
        <f>IF(C390="Food",IF(AND(E390&lt;&gt;"",F390&lt;&gt;""),E390-F390,""),IF(C390="Specialty",IF(E390&lt;&gt;"",E390,""),IF(C390="Medical",IF(E390&lt;&gt;"",E390,""),IF(C390="Travel",IF(E390&lt;&gt;"",E390,""),IF(C390="Mileage",IF(E390&lt;&gt;"",E390,""),IF(C390="HSA/FSA",0,""))))))</f>
        <v/>
      </c>
      <c r="H390" s="5" t="n"/>
      <c r="I390" s="5" t="n"/>
    </row>
    <row r="391" ht="16" customHeight="1">
      <c r="A391" s="3" t="n"/>
      <c r="B391" s="3" t="n"/>
      <c r="C391" s="3" t="n"/>
      <c r="D391" s="3" t="n"/>
      <c r="E391" s="4" t="n"/>
      <c r="F391" s="4" t="n"/>
      <c r="G391" s="4">
        <f>IF(C391="Food",IF(AND(E391&lt;&gt;"",F391&lt;&gt;""),E391-F391,""),IF(C391="Specialty",IF(E391&lt;&gt;"",E391,""),IF(C391="Medical",IF(E391&lt;&gt;"",E391,""),IF(C391="Travel",IF(E391&lt;&gt;"",E391,""),IF(C391="Mileage",IF(E391&lt;&gt;"",E391,""),IF(C391="HSA/FSA",0,""))))))</f>
        <v/>
      </c>
      <c r="H391" s="3" t="n"/>
      <c r="I391" s="3" t="n"/>
    </row>
    <row r="392" ht="16" customHeight="1">
      <c r="A392" s="5" t="n"/>
      <c r="B392" s="5" t="n"/>
      <c r="C392" s="5" t="n"/>
      <c r="D392" s="5" t="n"/>
      <c r="E392" s="6" t="n"/>
      <c r="F392" s="6" t="n"/>
      <c r="G392" s="6">
        <f>IF(C392="Food",IF(AND(E392&lt;&gt;"",F392&lt;&gt;""),E392-F392,""),IF(C392="Specialty",IF(E392&lt;&gt;"",E392,""),IF(C392="Medical",IF(E392&lt;&gt;"",E392,""),IF(C392="Travel",IF(E392&lt;&gt;"",E392,""),IF(C392="Mileage",IF(E392&lt;&gt;"",E392,""),IF(C392="HSA/FSA",0,""))))))</f>
        <v/>
      </c>
      <c r="H392" s="5" t="n"/>
      <c r="I392" s="5" t="n"/>
    </row>
    <row r="393" ht="16" customHeight="1">
      <c r="A393" s="3" t="n"/>
      <c r="B393" s="3" t="n"/>
      <c r="C393" s="3" t="n"/>
      <c r="D393" s="3" t="n"/>
      <c r="E393" s="4" t="n"/>
      <c r="F393" s="4" t="n"/>
      <c r="G393" s="4">
        <f>IF(C393="Food",IF(AND(E393&lt;&gt;"",F393&lt;&gt;""),E393-F393,""),IF(C393="Specialty",IF(E393&lt;&gt;"",E393,""),IF(C393="Medical",IF(E393&lt;&gt;"",E393,""),IF(C393="Travel",IF(E393&lt;&gt;"",E393,""),IF(C393="Mileage",IF(E393&lt;&gt;"",E393,""),IF(C393="HSA/FSA",0,""))))))</f>
        <v/>
      </c>
      <c r="H393" s="3" t="n"/>
      <c r="I393" s="3" t="n"/>
    </row>
    <row r="394" ht="16" customHeight="1">
      <c r="A394" s="5" t="n"/>
      <c r="B394" s="5" t="n"/>
      <c r="C394" s="5" t="n"/>
      <c r="D394" s="5" t="n"/>
      <c r="E394" s="6" t="n"/>
      <c r="F394" s="6" t="n"/>
      <c r="G394" s="6">
        <f>IF(C394="Food",IF(AND(E394&lt;&gt;"",F394&lt;&gt;""),E394-F394,""),IF(C394="Specialty",IF(E394&lt;&gt;"",E394,""),IF(C394="Medical",IF(E394&lt;&gt;"",E394,""),IF(C394="Travel",IF(E394&lt;&gt;"",E394,""),IF(C394="Mileage",IF(E394&lt;&gt;"",E394,""),IF(C394="HSA/FSA",0,""))))))</f>
        <v/>
      </c>
      <c r="H394" s="5" t="n"/>
      <c r="I394" s="5" t="n"/>
    </row>
    <row r="395" ht="16" customHeight="1">
      <c r="A395" s="3" t="n"/>
      <c r="B395" s="3" t="n"/>
      <c r="C395" s="3" t="n"/>
      <c r="D395" s="3" t="n"/>
      <c r="E395" s="4" t="n"/>
      <c r="F395" s="4" t="n"/>
      <c r="G395" s="4">
        <f>IF(C395="Food",IF(AND(E395&lt;&gt;"",F395&lt;&gt;""),E395-F395,""),IF(C395="Specialty",IF(E395&lt;&gt;"",E395,""),IF(C395="Medical",IF(E395&lt;&gt;"",E395,""),IF(C395="Travel",IF(E395&lt;&gt;"",E395,""),IF(C395="Mileage",IF(E395&lt;&gt;"",E395,""),IF(C395="HSA/FSA",0,""))))))</f>
        <v/>
      </c>
      <c r="H395" s="3" t="n"/>
      <c r="I395" s="3" t="n"/>
    </row>
    <row r="396" ht="16" customHeight="1">
      <c r="A396" s="5" t="n"/>
      <c r="B396" s="5" t="n"/>
      <c r="C396" s="5" t="n"/>
      <c r="D396" s="5" t="n"/>
      <c r="E396" s="6" t="n"/>
      <c r="F396" s="6" t="n"/>
      <c r="G396" s="6">
        <f>IF(C396="Food",IF(AND(E396&lt;&gt;"",F396&lt;&gt;""),E396-F396,""),IF(C396="Specialty",IF(E396&lt;&gt;"",E396,""),IF(C396="Medical",IF(E396&lt;&gt;"",E396,""),IF(C396="Travel",IF(E396&lt;&gt;"",E396,""),IF(C396="Mileage",IF(E396&lt;&gt;"",E396,""),IF(C396="HSA/FSA",0,""))))))</f>
        <v/>
      </c>
      <c r="H396" s="5" t="n"/>
      <c r="I396" s="5" t="n"/>
    </row>
    <row r="397" ht="16" customHeight="1">
      <c r="A397" s="3" t="n"/>
      <c r="B397" s="3" t="n"/>
      <c r="C397" s="3" t="n"/>
      <c r="D397" s="3" t="n"/>
      <c r="E397" s="4" t="n"/>
      <c r="F397" s="4" t="n"/>
      <c r="G397" s="4">
        <f>IF(C397="Food",IF(AND(E397&lt;&gt;"",F397&lt;&gt;""),E397-F397,""),IF(C397="Specialty",IF(E397&lt;&gt;"",E397,""),IF(C397="Medical",IF(E397&lt;&gt;"",E397,""),IF(C397="Travel",IF(E397&lt;&gt;"",E397,""),IF(C397="Mileage",IF(E397&lt;&gt;"",E397,""),IF(C397="HSA/FSA",0,""))))))</f>
        <v/>
      </c>
      <c r="H397" s="3" t="n"/>
      <c r="I397" s="3" t="n"/>
    </row>
    <row r="398" ht="16" customHeight="1">
      <c r="A398" s="5" t="n"/>
      <c r="B398" s="5" t="n"/>
      <c r="C398" s="5" t="n"/>
      <c r="D398" s="5" t="n"/>
      <c r="E398" s="6" t="n"/>
      <c r="F398" s="6" t="n"/>
      <c r="G398" s="6">
        <f>IF(C398="Food",IF(AND(E398&lt;&gt;"",F398&lt;&gt;""),E398-F398,""),IF(C398="Specialty",IF(E398&lt;&gt;"",E398,""),IF(C398="Medical",IF(E398&lt;&gt;"",E398,""),IF(C398="Travel",IF(E398&lt;&gt;"",E398,""),IF(C398="Mileage",IF(E398&lt;&gt;"",E398,""),IF(C398="HSA/FSA",0,""))))))</f>
        <v/>
      </c>
      <c r="H398" s="5" t="n"/>
      <c r="I398" s="5" t="n"/>
    </row>
    <row r="399" ht="16" customHeight="1">
      <c r="A399" s="3" t="n"/>
      <c r="B399" s="3" t="n"/>
      <c r="C399" s="3" t="n"/>
      <c r="D399" s="3" t="n"/>
      <c r="E399" s="4" t="n"/>
      <c r="F399" s="4" t="n"/>
      <c r="G399" s="4">
        <f>IF(C399="Food",IF(AND(E399&lt;&gt;"",F399&lt;&gt;""),E399-F399,""),IF(C399="Specialty",IF(E399&lt;&gt;"",E399,""),IF(C399="Medical",IF(E399&lt;&gt;"",E399,""),IF(C399="Travel",IF(E399&lt;&gt;"",E399,""),IF(C399="Mileage",IF(E399&lt;&gt;"",E399,""),IF(C399="HSA/FSA",0,""))))))</f>
        <v/>
      </c>
      <c r="H399" s="3" t="n"/>
      <c r="I399" s="3" t="n"/>
    </row>
    <row r="400" ht="16" customHeight="1">
      <c r="A400" s="5" t="n"/>
      <c r="B400" s="5" t="n"/>
      <c r="C400" s="5" t="n"/>
      <c r="D400" s="5" t="n"/>
      <c r="E400" s="6" t="n"/>
      <c r="F400" s="6" t="n"/>
      <c r="G400" s="6">
        <f>IF(C400="Food",IF(AND(E400&lt;&gt;"",F400&lt;&gt;""),E400-F400,""),IF(C400="Specialty",IF(E400&lt;&gt;"",E400,""),IF(C400="Medical",IF(E400&lt;&gt;"",E400,""),IF(C400="Travel",IF(E400&lt;&gt;"",E400,""),IF(C400="Mileage",IF(E400&lt;&gt;"",E400,""),IF(C400="HSA/FSA",0,""))))))</f>
        <v/>
      </c>
      <c r="H400" s="5" t="n"/>
      <c r="I400" s="5" t="n"/>
    </row>
    <row r="401" ht="16" customHeight="1">
      <c r="A401" s="3" t="n"/>
      <c r="B401" s="3" t="n"/>
      <c r="C401" s="3" t="n"/>
      <c r="D401" s="3" t="n"/>
      <c r="E401" s="4" t="n"/>
      <c r="F401" s="4" t="n"/>
      <c r="G401" s="4">
        <f>IF(C401="Food",IF(AND(E401&lt;&gt;"",F401&lt;&gt;""),E401-F401,""),IF(C401="Specialty",IF(E401&lt;&gt;"",E401,""),IF(C401="Medical",IF(E401&lt;&gt;"",E401,""),IF(C401="Travel",IF(E401&lt;&gt;"",E401,""),IF(C401="Mileage",IF(E401&lt;&gt;"",E401,""),IF(C401="HSA/FSA",0,""))))))</f>
        <v/>
      </c>
      <c r="H401" s="3" t="n"/>
      <c r="I401" s="3" t="n"/>
    </row>
    <row r="402" ht="16" customHeight="1">
      <c r="A402" s="5" t="n"/>
      <c r="B402" s="5" t="n"/>
      <c r="C402" s="5" t="n"/>
      <c r="D402" s="5" t="n"/>
      <c r="E402" s="6" t="n"/>
      <c r="F402" s="6" t="n"/>
      <c r="G402" s="6">
        <f>IF(C402="Food",IF(AND(E402&lt;&gt;"",F402&lt;&gt;""),E402-F402,""),IF(C402="Specialty",IF(E402&lt;&gt;"",E402,""),IF(C402="Medical",IF(E402&lt;&gt;"",E402,""),IF(C402="Travel",IF(E402&lt;&gt;"",E402,""),IF(C402="Mileage",IF(E402&lt;&gt;"",E402,""),IF(C402="HSA/FSA",0,""))))))</f>
        <v/>
      </c>
      <c r="H402" s="5" t="n"/>
      <c r="I402" s="5" t="n"/>
    </row>
    <row r="403" ht="16" customHeight="1">
      <c r="A403" s="3" t="n"/>
      <c r="B403" s="3" t="n"/>
      <c r="C403" s="3" t="n"/>
      <c r="D403" s="3" t="n"/>
      <c r="E403" s="4" t="n"/>
      <c r="F403" s="4" t="n"/>
      <c r="G403" s="4">
        <f>IF(C403="Food",IF(AND(E403&lt;&gt;"",F403&lt;&gt;""),E403-F403,""),IF(C403="Specialty",IF(E403&lt;&gt;"",E403,""),IF(C403="Medical",IF(E403&lt;&gt;"",E403,""),IF(C403="Travel",IF(E403&lt;&gt;"",E403,""),IF(C403="Mileage",IF(E403&lt;&gt;"",E403,""),IF(C403="HSA/FSA",0,""))))))</f>
        <v/>
      </c>
      <c r="H403" s="3" t="n"/>
      <c r="I403" s="3" t="n"/>
    </row>
    <row r="404" ht="16" customHeight="1">
      <c r="A404" s="5" t="n"/>
      <c r="B404" s="5" t="n"/>
      <c r="C404" s="5" t="n"/>
      <c r="D404" s="5" t="n"/>
      <c r="E404" s="6" t="n"/>
      <c r="F404" s="6" t="n"/>
      <c r="G404" s="6">
        <f>IF(C404="Food",IF(AND(E404&lt;&gt;"",F404&lt;&gt;""),E404-F404,""),IF(C404="Specialty",IF(E404&lt;&gt;"",E404,""),IF(C404="Medical",IF(E404&lt;&gt;"",E404,""),IF(C404="Travel",IF(E404&lt;&gt;"",E404,""),IF(C404="Mileage",IF(E404&lt;&gt;"",E404,""),IF(C404="HSA/FSA",0,""))))))</f>
        <v/>
      </c>
      <c r="H404" s="5" t="n"/>
      <c r="I404" s="5" t="n"/>
    </row>
    <row r="405" ht="16" customHeight="1">
      <c r="A405" s="3" t="n"/>
      <c r="B405" s="3" t="n"/>
      <c r="C405" s="3" t="n"/>
      <c r="D405" s="3" t="n"/>
      <c r="E405" s="4" t="n"/>
      <c r="F405" s="4" t="n"/>
      <c r="G405" s="4">
        <f>IF(C405="Food",IF(AND(E405&lt;&gt;"",F405&lt;&gt;""),E405-F405,""),IF(C405="Specialty",IF(E405&lt;&gt;"",E405,""),IF(C405="Medical",IF(E405&lt;&gt;"",E405,""),IF(C405="Travel",IF(E405&lt;&gt;"",E405,""),IF(C405="Mileage",IF(E405&lt;&gt;"",E405,""),IF(C405="HSA/FSA",0,""))))))</f>
        <v/>
      </c>
      <c r="H405" s="3" t="n"/>
      <c r="I405" s="3" t="n"/>
    </row>
    <row r="406" ht="16" customHeight="1">
      <c r="A406" s="5" t="n"/>
      <c r="B406" s="5" t="n"/>
      <c r="C406" s="5" t="n"/>
      <c r="D406" s="5" t="n"/>
      <c r="E406" s="6" t="n"/>
      <c r="F406" s="6" t="n"/>
      <c r="G406" s="6">
        <f>IF(C406="Food",IF(AND(E406&lt;&gt;"",F406&lt;&gt;""),E406-F406,""),IF(C406="Specialty",IF(E406&lt;&gt;"",E406,""),IF(C406="Medical",IF(E406&lt;&gt;"",E406,""),IF(C406="Travel",IF(E406&lt;&gt;"",E406,""),IF(C406="Mileage",IF(E406&lt;&gt;"",E406,""),IF(C406="HSA/FSA",0,""))))))</f>
        <v/>
      </c>
      <c r="H406" s="5" t="n"/>
      <c r="I406" s="5" t="n"/>
    </row>
    <row r="407" ht="16" customHeight="1">
      <c r="A407" s="3" t="n"/>
      <c r="B407" s="3" t="n"/>
      <c r="C407" s="3" t="n"/>
      <c r="D407" s="3" t="n"/>
      <c r="E407" s="4" t="n"/>
      <c r="F407" s="4" t="n"/>
      <c r="G407" s="4">
        <f>IF(C407="Food",IF(AND(E407&lt;&gt;"",F407&lt;&gt;""),E407-F407,""),IF(C407="Specialty",IF(E407&lt;&gt;"",E407,""),IF(C407="Medical",IF(E407&lt;&gt;"",E407,""),IF(C407="Travel",IF(E407&lt;&gt;"",E407,""),IF(C407="Mileage",IF(E407&lt;&gt;"",E407,""),IF(C407="HSA/FSA",0,""))))))</f>
        <v/>
      </c>
      <c r="H407" s="3" t="n"/>
      <c r="I407" s="3" t="n"/>
    </row>
    <row r="408" ht="16" customHeight="1">
      <c r="A408" s="5" t="n"/>
      <c r="B408" s="5" t="n"/>
      <c r="C408" s="5" t="n"/>
      <c r="D408" s="5" t="n"/>
      <c r="E408" s="6" t="n"/>
      <c r="F408" s="6" t="n"/>
      <c r="G408" s="6">
        <f>IF(C408="Food",IF(AND(E408&lt;&gt;"",F408&lt;&gt;""),E408-F408,""),IF(C408="Specialty",IF(E408&lt;&gt;"",E408,""),IF(C408="Medical",IF(E408&lt;&gt;"",E408,""),IF(C408="Travel",IF(E408&lt;&gt;"",E408,""),IF(C408="Mileage",IF(E408&lt;&gt;"",E408,""),IF(C408="HSA/FSA",0,""))))))</f>
        <v/>
      </c>
      <c r="H408" s="5" t="n"/>
      <c r="I408" s="5" t="n"/>
    </row>
    <row r="409" ht="16" customHeight="1">
      <c r="A409" s="3" t="n"/>
      <c r="B409" s="3" t="n"/>
      <c r="C409" s="3" t="n"/>
      <c r="D409" s="3" t="n"/>
      <c r="E409" s="4" t="n"/>
      <c r="F409" s="4" t="n"/>
      <c r="G409" s="4">
        <f>IF(C409="Food",IF(AND(E409&lt;&gt;"",F409&lt;&gt;""),E409-F409,""),IF(C409="Specialty",IF(E409&lt;&gt;"",E409,""),IF(C409="Medical",IF(E409&lt;&gt;"",E409,""),IF(C409="Travel",IF(E409&lt;&gt;"",E409,""),IF(C409="Mileage",IF(E409&lt;&gt;"",E409,""),IF(C409="HSA/FSA",0,""))))))</f>
        <v/>
      </c>
      <c r="H409" s="3" t="n"/>
      <c r="I409" s="3" t="n"/>
    </row>
    <row r="410" ht="16" customHeight="1">
      <c r="A410" s="5" t="n"/>
      <c r="B410" s="5" t="n"/>
      <c r="C410" s="5" t="n"/>
      <c r="D410" s="5" t="n"/>
      <c r="E410" s="6" t="n"/>
      <c r="F410" s="6" t="n"/>
      <c r="G410" s="6">
        <f>IF(C410="Food",IF(AND(E410&lt;&gt;"",F410&lt;&gt;""),E410-F410,""),IF(C410="Specialty",IF(E410&lt;&gt;"",E410,""),IF(C410="Medical",IF(E410&lt;&gt;"",E410,""),IF(C410="Travel",IF(E410&lt;&gt;"",E410,""),IF(C410="Mileage",IF(E410&lt;&gt;"",E410,""),IF(C410="HSA/FSA",0,""))))))</f>
        <v/>
      </c>
      <c r="H410" s="5" t="n"/>
      <c r="I410" s="5" t="n"/>
    </row>
    <row r="411" ht="16" customHeight="1">
      <c r="A411" s="3" t="n"/>
      <c r="B411" s="3" t="n"/>
      <c r="C411" s="3" t="n"/>
      <c r="D411" s="3" t="n"/>
      <c r="E411" s="4" t="n"/>
      <c r="F411" s="4" t="n"/>
      <c r="G411" s="4">
        <f>IF(C411="Food",IF(AND(E411&lt;&gt;"",F411&lt;&gt;""),E411-F411,""),IF(C411="Specialty",IF(E411&lt;&gt;"",E411,""),IF(C411="Medical",IF(E411&lt;&gt;"",E411,""),IF(C411="Travel",IF(E411&lt;&gt;"",E411,""),IF(C411="Mileage",IF(E411&lt;&gt;"",E411,""),IF(C411="HSA/FSA",0,""))))))</f>
        <v/>
      </c>
      <c r="H411" s="3" t="n"/>
      <c r="I411" s="3" t="n"/>
    </row>
    <row r="412" ht="16" customHeight="1">
      <c r="A412" s="5" t="n"/>
      <c r="B412" s="5" t="n"/>
      <c r="C412" s="5" t="n"/>
      <c r="D412" s="5" t="n"/>
      <c r="E412" s="6" t="n"/>
      <c r="F412" s="6" t="n"/>
      <c r="G412" s="6">
        <f>IF(C412="Food",IF(AND(E412&lt;&gt;"",F412&lt;&gt;""),E412-F412,""),IF(C412="Specialty",IF(E412&lt;&gt;"",E412,""),IF(C412="Medical",IF(E412&lt;&gt;"",E412,""),IF(C412="Travel",IF(E412&lt;&gt;"",E412,""),IF(C412="Mileage",IF(E412&lt;&gt;"",E412,""),IF(C412="HSA/FSA",0,""))))))</f>
        <v/>
      </c>
      <c r="H412" s="5" t="n"/>
      <c r="I412" s="5" t="n"/>
    </row>
    <row r="413" ht="16" customHeight="1">
      <c r="A413" s="3" t="n"/>
      <c r="B413" s="3" t="n"/>
      <c r="C413" s="3" t="n"/>
      <c r="D413" s="3" t="n"/>
      <c r="E413" s="4" t="n"/>
      <c r="F413" s="4" t="n"/>
      <c r="G413" s="4">
        <f>IF(C413="Food",IF(AND(E413&lt;&gt;"",F413&lt;&gt;""),E413-F413,""),IF(C413="Specialty",IF(E413&lt;&gt;"",E413,""),IF(C413="Medical",IF(E413&lt;&gt;"",E413,""),IF(C413="Travel",IF(E413&lt;&gt;"",E413,""),IF(C413="Mileage",IF(E413&lt;&gt;"",E413,""),IF(C413="HSA/FSA",0,""))))))</f>
        <v/>
      </c>
      <c r="H413" s="3" t="n"/>
      <c r="I413" s="3" t="n"/>
    </row>
    <row r="414" ht="16" customHeight="1">
      <c r="A414" s="5" t="n"/>
      <c r="B414" s="5" t="n"/>
      <c r="C414" s="5" t="n"/>
      <c r="D414" s="5" t="n"/>
      <c r="E414" s="6" t="n"/>
      <c r="F414" s="6" t="n"/>
      <c r="G414" s="6">
        <f>IF(C414="Food",IF(AND(E414&lt;&gt;"",F414&lt;&gt;""),E414-F414,""),IF(C414="Specialty",IF(E414&lt;&gt;"",E414,""),IF(C414="Medical",IF(E414&lt;&gt;"",E414,""),IF(C414="Travel",IF(E414&lt;&gt;"",E414,""),IF(C414="Mileage",IF(E414&lt;&gt;"",E414,""),IF(C414="HSA/FSA",0,""))))))</f>
        <v/>
      </c>
      <c r="H414" s="5" t="n"/>
      <c r="I414" s="5" t="n"/>
    </row>
    <row r="415" ht="16" customHeight="1">
      <c r="A415" s="3" t="n"/>
      <c r="B415" s="3" t="n"/>
      <c r="C415" s="3" t="n"/>
      <c r="D415" s="3" t="n"/>
      <c r="E415" s="4" t="n"/>
      <c r="F415" s="4" t="n"/>
      <c r="G415" s="4">
        <f>IF(C415="Food",IF(AND(E415&lt;&gt;"",F415&lt;&gt;""),E415-F415,""),IF(C415="Specialty",IF(E415&lt;&gt;"",E415,""),IF(C415="Medical",IF(E415&lt;&gt;"",E415,""),IF(C415="Travel",IF(E415&lt;&gt;"",E415,""),IF(C415="Mileage",IF(E415&lt;&gt;"",E415,""),IF(C415="HSA/FSA",0,""))))))</f>
        <v/>
      </c>
      <c r="H415" s="3" t="n"/>
      <c r="I415" s="3" t="n"/>
    </row>
    <row r="416" ht="16" customHeight="1">
      <c r="A416" s="5" t="n"/>
      <c r="B416" s="5" t="n"/>
      <c r="C416" s="5" t="n"/>
      <c r="D416" s="5" t="n"/>
      <c r="E416" s="6" t="n"/>
      <c r="F416" s="6" t="n"/>
      <c r="G416" s="6">
        <f>IF(C416="Food",IF(AND(E416&lt;&gt;"",F416&lt;&gt;""),E416-F416,""),IF(C416="Specialty",IF(E416&lt;&gt;"",E416,""),IF(C416="Medical",IF(E416&lt;&gt;"",E416,""),IF(C416="Travel",IF(E416&lt;&gt;"",E416,""),IF(C416="Mileage",IF(E416&lt;&gt;"",E416,""),IF(C416="HSA/FSA",0,""))))))</f>
        <v/>
      </c>
      <c r="H416" s="5" t="n"/>
      <c r="I416" s="5" t="n"/>
    </row>
    <row r="417" ht="16" customHeight="1">
      <c r="A417" s="3" t="n"/>
      <c r="B417" s="3" t="n"/>
      <c r="C417" s="3" t="n"/>
      <c r="D417" s="3" t="n"/>
      <c r="E417" s="4" t="n"/>
      <c r="F417" s="4" t="n"/>
      <c r="G417" s="4">
        <f>IF(C417="Food",IF(AND(E417&lt;&gt;"",F417&lt;&gt;""),E417-F417,""),IF(C417="Specialty",IF(E417&lt;&gt;"",E417,""),IF(C417="Medical",IF(E417&lt;&gt;"",E417,""),IF(C417="Travel",IF(E417&lt;&gt;"",E417,""),IF(C417="Mileage",IF(E417&lt;&gt;"",E417,""),IF(C417="HSA/FSA",0,""))))))</f>
        <v/>
      </c>
      <c r="H417" s="3" t="n"/>
      <c r="I417" s="3" t="n"/>
    </row>
    <row r="418" ht="16" customHeight="1">
      <c r="A418" s="5" t="n"/>
      <c r="B418" s="5" t="n"/>
      <c r="C418" s="5" t="n"/>
      <c r="D418" s="5" t="n"/>
      <c r="E418" s="6" t="n"/>
      <c r="F418" s="6" t="n"/>
      <c r="G418" s="6">
        <f>IF(C418="Food",IF(AND(E418&lt;&gt;"",F418&lt;&gt;""),E418-F418,""),IF(C418="Specialty",IF(E418&lt;&gt;"",E418,""),IF(C418="Medical",IF(E418&lt;&gt;"",E418,""),IF(C418="Travel",IF(E418&lt;&gt;"",E418,""),IF(C418="Mileage",IF(E418&lt;&gt;"",E418,""),IF(C418="HSA/FSA",0,""))))))</f>
        <v/>
      </c>
      <c r="H418" s="5" t="n"/>
      <c r="I418" s="5" t="n"/>
    </row>
    <row r="419" ht="16" customHeight="1">
      <c r="A419" s="3" t="n"/>
      <c r="B419" s="3" t="n"/>
      <c r="C419" s="3" t="n"/>
      <c r="D419" s="3" t="n"/>
      <c r="E419" s="4" t="n"/>
      <c r="F419" s="4" t="n"/>
      <c r="G419" s="4">
        <f>IF(C419="Food",IF(AND(E419&lt;&gt;"",F419&lt;&gt;""),E419-F419,""),IF(C419="Specialty",IF(E419&lt;&gt;"",E419,""),IF(C419="Medical",IF(E419&lt;&gt;"",E419,""),IF(C419="Travel",IF(E419&lt;&gt;"",E419,""),IF(C419="Mileage",IF(E419&lt;&gt;"",E419,""),IF(C419="HSA/FSA",0,""))))))</f>
        <v/>
      </c>
      <c r="H419" s="3" t="n"/>
      <c r="I419" s="3" t="n"/>
    </row>
    <row r="420" ht="16" customHeight="1">
      <c r="A420" s="5" t="n"/>
      <c r="B420" s="5" t="n"/>
      <c r="C420" s="5" t="n"/>
      <c r="D420" s="5" t="n"/>
      <c r="E420" s="6" t="n"/>
      <c r="F420" s="6" t="n"/>
      <c r="G420" s="6">
        <f>IF(C420="Food",IF(AND(E420&lt;&gt;"",F420&lt;&gt;""),E420-F420,""),IF(C420="Specialty",IF(E420&lt;&gt;"",E420,""),IF(C420="Medical",IF(E420&lt;&gt;"",E420,""),IF(C420="Travel",IF(E420&lt;&gt;"",E420,""),IF(C420="Mileage",IF(E420&lt;&gt;"",E420,""),IF(C420="HSA/FSA",0,""))))))</f>
        <v/>
      </c>
      <c r="H420" s="5" t="n"/>
      <c r="I420" s="5" t="n"/>
    </row>
    <row r="421" ht="16" customHeight="1">
      <c r="A421" s="3" t="n"/>
      <c r="B421" s="3" t="n"/>
      <c r="C421" s="3" t="n"/>
      <c r="D421" s="3" t="n"/>
      <c r="E421" s="4" t="n"/>
      <c r="F421" s="4" t="n"/>
      <c r="G421" s="4">
        <f>IF(C421="Food",IF(AND(E421&lt;&gt;"",F421&lt;&gt;""),E421-F421,""),IF(C421="Specialty",IF(E421&lt;&gt;"",E421,""),IF(C421="Medical",IF(E421&lt;&gt;"",E421,""),IF(C421="Travel",IF(E421&lt;&gt;"",E421,""),IF(C421="Mileage",IF(E421&lt;&gt;"",E421,""),IF(C421="HSA/FSA",0,""))))))</f>
        <v/>
      </c>
      <c r="H421" s="3" t="n"/>
      <c r="I421" s="3" t="n"/>
    </row>
    <row r="422" ht="16" customHeight="1">
      <c r="A422" s="5" t="n"/>
      <c r="B422" s="5" t="n"/>
      <c r="C422" s="5" t="n"/>
      <c r="D422" s="5" t="n"/>
      <c r="E422" s="6" t="n"/>
      <c r="F422" s="6" t="n"/>
      <c r="G422" s="6">
        <f>IF(C422="Food",IF(AND(E422&lt;&gt;"",F422&lt;&gt;""),E422-F422,""),IF(C422="Specialty",IF(E422&lt;&gt;"",E422,""),IF(C422="Medical",IF(E422&lt;&gt;"",E422,""),IF(C422="Travel",IF(E422&lt;&gt;"",E422,""),IF(C422="Mileage",IF(E422&lt;&gt;"",E422,""),IF(C422="HSA/FSA",0,""))))))</f>
        <v/>
      </c>
      <c r="H422" s="5" t="n"/>
      <c r="I422" s="5" t="n"/>
    </row>
    <row r="423" ht="16" customHeight="1">
      <c r="A423" s="3" t="n"/>
      <c r="B423" s="3" t="n"/>
      <c r="C423" s="3" t="n"/>
      <c r="D423" s="3" t="n"/>
      <c r="E423" s="4" t="n"/>
      <c r="F423" s="4" t="n"/>
      <c r="G423" s="4">
        <f>IF(C423="Food",IF(AND(E423&lt;&gt;"",F423&lt;&gt;""),E423-F423,""),IF(C423="Specialty",IF(E423&lt;&gt;"",E423,""),IF(C423="Medical",IF(E423&lt;&gt;"",E423,""),IF(C423="Travel",IF(E423&lt;&gt;"",E423,""),IF(C423="Mileage",IF(E423&lt;&gt;"",E423,""),IF(C423="HSA/FSA",0,""))))))</f>
        <v/>
      </c>
      <c r="H423" s="3" t="n"/>
      <c r="I423" s="3" t="n"/>
    </row>
    <row r="424" ht="16" customHeight="1">
      <c r="A424" s="5" t="n"/>
      <c r="B424" s="5" t="n"/>
      <c r="C424" s="5" t="n"/>
      <c r="D424" s="5" t="n"/>
      <c r="E424" s="6" t="n"/>
      <c r="F424" s="6" t="n"/>
      <c r="G424" s="6">
        <f>IF(C424="Food",IF(AND(E424&lt;&gt;"",F424&lt;&gt;""),E424-F424,""),IF(C424="Specialty",IF(E424&lt;&gt;"",E424,""),IF(C424="Medical",IF(E424&lt;&gt;"",E424,""),IF(C424="Travel",IF(E424&lt;&gt;"",E424,""),IF(C424="Mileage",IF(E424&lt;&gt;"",E424,""),IF(C424="HSA/FSA",0,""))))))</f>
        <v/>
      </c>
      <c r="H424" s="5" t="n"/>
      <c r="I424" s="5" t="n"/>
    </row>
    <row r="425" ht="16" customHeight="1">
      <c r="A425" s="3" t="n"/>
      <c r="B425" s="3" t="n"/>
      <c r="C425" s="3" t="n"/>
      <c r="D425" s="3" t="n"/>
      <c r="E425" s="4" t="n"/>
      <c r="F425" s="4" t="n"/>
      <c r="G425" s="4">
        <f>IF(C425="Food",IF(AND(E425&lt;&gt;"",F425&lt;&gt;""),E425-F425,""),IF(C425="Specialty",IF(E425&lt;&gt;"",E425,""),IF(C425="Medical",IF(E425&lt;&gt;"",E425,""),IF(C425="Travel",IF(E425&lt;&gt;"",E425,""),IF(C425="Mileage",IF(E425&lt;&gt;"",E425,""),IF(C425="HSA/FSA",0,""))))))</f>
        <v/>
      </c>
      <c r="H425" s="3" t="n"/>
      <c r="I425" s="3" t="n"/>
    </row>
    <row r="426" ht="16" customHeight="1">
      <c r="A426" s="5" t="n"/>
      <c r="B426" s="5" t="n"/>
      <c r="C426" s="5" t="n"/>
      <c r="D426" s="5" t="n"/>
      <c r="E426" s="6" t="n"/>
      <c r="F426" s="6" t="n"/>
      <c r="G426" s="6">
        <f>IF(C426="Food",IF(AND(E426&lt;&gt;"",F426&lt;&gt;""),E426-F426,""),IF(C426="Specialty",IF(E426&lt;&gt;"",E426,""),IF(C426="Medical",IF(E426&lt;&gt;"",E426,""),IF(C426="Travel",IF(E426&lt;&gt;"",E426,""),IF(C426="Mileage",IF(E426&lt;&gt;"",E426,""),IF(C426="HSA/FSA",0,""))))))</f>
        <v/>
      </c>
      <c r="H426" s="5" t="n"/>
      <c r="I426" s="5" t="n"/>
    </row>
    <row r="427" ht="16" customHeight="1">
      <c r="A427" s="3" t="n"/>
      <c r="B427" s="3" t="n"/>
      <c r="C427" s="3" t="n"/>
      <c r="D427" s="3" t="n"/>
      <c r="E427" s="4" t="n"/>
      <c r="F427" s="4" t="n"/>
      <c r="G427" s="4">
        <f>IF(C427="Food",IF(AND(E427&lt;&gt;"",F427&lt;&gt;""),E427-F427,""),IF(C427="Specialty",IF(E427&lt;&gt;"",E427,""),IF(C427="Medical",IF(E427&lt;&gt;"",E427,""),IF(C427="Travel",IF(E427&lt;&gt;"",E427,""),IF(C427="Mileage",IF(E427&lt;&gt;"",E427,""),IF(C427="HSA/FSA",0,""))))))</f>
        <v/>
      </c>
      <c r="H427" s="3" t="n"/>
      <c r="I427" s="3" t="n"/>
    </row>
    <row r="428" ht="16" customHeight="1">
      <c r="A428" s="5" t="n"/>
      <c r="B428" s="5" t="n"/>
      <c r="C428" s="5" t="n"/>
      <c r="D428" s="5" t="n"/>
      <c r="E428" s="6" t="n"/>
      <c r="F428" s="6" t="n"/>
      <c r="G428" s="6">
        <f>IF(C428="Food",IF(AND(E428&lt;&gt;"",F428&lt;&gt;""),E428-F428,""),IF(C428="Specialty",IF(E428&lt;&gt;"",E428,""),IF(C428="Medical",IF(E428&lt;&gt;"",E428,""),IF(C428="Travel",IF(E428&lt;&gt;"",E428,""),IF(C428="Mileage",IF(E428&lt;&gt;"",E428,""),IF(C428="HSA/FSA",0,""))))))</f>
        <v/>
      </c>
      <c r="H428" s="5" t="n"/>
      <c r="I428" s="5" t="n"/>
    </row>
    <row r="429" ht="16" customHeight="1">
      <c r="A429" s="3" t="n"/>
      <c r="B429" s="3" t="n"/>
      <c r="C429" s="3" t="n"/>
      <c r="D429" s="3" t="n"/>
      <c r="E429" s="4" t="n"/>
      <c r="F429" s="4" t="n"/>
      <c r="G429" s="4">
        <f>IF(C429="Food",IF(AND(E429&lt;&gt;"",F429&lt;&gt;""),E429-F429,""),IF(C429="Specialty",IF(E429&lt;&gt;"",E429,""),IF(C429="Medical",IF(E429&lt;&gt;"",E429,""),IF(C429="Travel",IF(E429&lt;&gt;"",E429,""),IF(C429="Mileage",IF(E429&lt;&gt;"",E429,""),IF(C429="HSA/FSA",0,""))))))</f>
        <v/>
      </c>
      <c r="H429" s="3" t="n"/>
      <c r="I429" s="3" t="n"/>
    </row>
    <row r="430" ht="16" customHeight="1">
      <c r="A430" s="5" t="n"/>
      <c r="B430" s="5" t="n"/>
      <c r="C430" s="5" t="n"/>
      <c r="D430" s="5" t="n"/>
      <c r="E430" s="6" t="n"/>
      <c r="F430" s="6" t="n"/>
      <c r="G430" s="6">
        <f>IF(C430="Food",IF(AND(E430&lt;&gt;"",F430&lt;&gt;""),E430-F430,""),IF(C430="Specialty",IF(E430&lt;&gt;"",E430,""),IF(C430="Medical",IF(E430&lt;&gt;"",E430,""),IF(C430="Travel",IF(E430&lt;&gt;"",E430,""),IF(C430="Mileage",IF(E430&lt;&gt;"",E430,""),IF(C430="HSA/FSA",0,""))))))</f>
        <v/>
      </c>
      <c r="H430" s="5" t="n"/>
      <c r="I430" s="5" t="n"/>
    </row>
    <row r="431" ht="16" customHeight="1">
      <c r="A431" s="3" t="n"/>
      <c r="B431" s="3" t="n"/>
      <c r="C431" s="3" t="n"/>
      <c r="D431" s="3" t="n"/>
      <c r="E431" s="4" t="n"/>
      <c r="F431" s="4" t="n"/>
      <c r="G431" s="4">
        <f>IF(C431="Food",IF(AND(E431&lt;&gt;"",F431&lt;&gt;""),E431-F431,""),IF(C431="Specialty",IF(E431&lt;&gt;"",E431,""),IF(C431="Medical",IF(E431&lt;&gt;"",E431,""),IF(C431="Travel",IF(E431&lt;&gt;"",E431,""),IF(C431="Mileage",IF(E431&lt;&gt;"",E431,""),IF(C431="HSA/FSA",0,""))))))</f>
        <v/>
      </c>
      <c r="H431" s="3" t="n"/>
      <c r="I431" s="3" t="n"/>
    </row>
    <row r="432" ht="16" customHeight="1">
      <c r="A432" s="5" t="n"/>
      <c r="B432" s="5" t="n"/>
      <c r="C432" s="5" t="n"/>
      <c r="D432" s="5" t="n"/>
      <c r="E432" s="6" t="n"/>
      <c r="F432" s="6" t="n"/>
      <c r="G432" s="6">
        <f>IF(C432="Food",IF(AND(E432&lt;&gt;"",F432&lt;&gt;""),E432-F432,""),IF(C432="Specialty",IF(E432&lt;&gt;"",E432,""),IF(C432="Medical",IF(E432&lt;&gt;"",E432,""),IF(C432="Travel",IF(E432&lt;&gt;"",E432,""),IF(C432="Mileage",IF(E432&lt;&gt;"",E432,""),IF(C432="HSA/FSA",0,""))))))</f>
        <v/>
      </c>
      <c r="H432" s="5" t="n"/>
      <c r="I432" s="5" t="n"/>
    </row>
    <row r="433" ht="16" customHeight="1">
      <c r="A433" s="3" t="n"/>
      <c r="B433" s="3" t="n"/>
      <c r="C433" s="3" t="n"/>
      <c r="D433" s="3" t="n"/>
      <c r="E433" s="4" t="n"/>
      <c r="F433" s="4" t="n"/>
      <c r="G433" s="4">
        <f>IF(C433="Food",IF(AND(E433&lt;&gt;"",F433&lt;&gt;""),E433-F433,""),IF(C433="Specialty",IF(E433&lt;&gt;"",E433,""),IF(C433="Medical",IF(E433&lt;&gt;"",E433,""),IF(C433="Travel",IF(E433&lt;&gt;"",E433,""),IF(C433="Mileage",IF(E433&lt;&gt;"",E433,""),IF(C433="HSA/FSA",0,""))))))</f>
        <v/>
      </c>
      <c r="H433" s="3" t="n"/>
      <c r="I433" s="3" t="n"/>
    </row>
    <row r="434" ht="16" customHeight="1">
      <c r="A434" s="5" t="n"/>
      <c r="B434" s="5" t="n"/>
      <c r="C434" s="5" t="n"/>
      <c r="D434" s="5" t="n"/>
      <c r="E434" s="6" t="n"/>
      <c r="F434" s="6" t="n"/>
      <c r="G434" s="6">
        <f>IF(C434="Food",IF(AND(E434&lt;&gt;"",F434&lt;&gt;""),E434-F434,""),IF(C434="Specialty",IF(E434&lt;&gt;"",E434,""),IF(C434="Medical",IF(E434&lt;&gt;"",E434,""),IF(C434="Travel",IF(E434&lt;&gt;"",E434,""),IF(C434="Mileage",IF(E434&lt;&gt;"",E434,""),IF(C434="HSA/FSA",0,""))))))</f>
        <v/>
      </c>
      <c r="H434" s="5" t="n"/>
      <c r="I434" s="5" t="n"/>
    </row>
    <row r="435" ht="16" customHeight="1">
      <c r="A435" s="3" t="n"/>
      <c r="B435" s="3" t="n"/>
      <c r="C435" s="3" t="n"/>
      <c r="D435" s="3" t="n"/>
      <c r="E435" s="4" t="n"/>
      <c r="F435" s="4" t="n"/>
      <c r="G435" s="4">
        <f>IF(C435="Food",IF(AND(E435&lt;&gt;"",F435&lt;&gt;""),E435-F435,""),IF(C435="Specialty",IF(E435&lt;&gt;"",E435,""),IF(C435="Medical",IF(E435&lt;&gt;"",E435,""),IF(C435="Travel",IF(E435&lt;&gt;"",E435,""),IF(C435="Mileage",IF(E435&lt;&gt;"",E435,""),IF(C435="HSA/FSA",0,""))))))</f>
        <v/>
      </c>
      <c r="H435" s="3" t="n"/>
      <c r="I435" s="3" t="n"/>
    </row>
    <row r="436" ht="16" customHeight="1">
      <c r="A436" s="5" t="n"/>
      <c r="B436" s="5" t="n"/>
      <c r="C436" s="5" t="n"/>
      <c r="D436" s="5" t="n"/>
      <c r="E436" s="6" t="n"/>
      <c r="F436" s="6" t="n"/>
      <c r="G436" s="6">
        <f>IF(C436="Food",IF(AND(E436&lt;&gt;"",F436&lt;&gt;""),E436-F436,""),IF(C436="Specialty",IF(E436&lt;&gt;"",E436,""),IF(C436="Medical",IF(E436&lt;&gt;"",E436,""),IF(C436="Travel",IF(E436&lt;&gt;"",E436,""),IF(C436="Mileage",IF(E436&lt;&gt;"",E436,""),IF(C436="HSA/FSA",0,""))))))</f>
        <v/>
      </c>
      <c r="H436" s="5" t="n"/>
      <c r="I436" s="5" t="n"/>
    </row>
    <row r="437" ht="16" customHeight="1">
      <c r="A437" s="3" t="n"/>
      <c r="B437" s="3" t="n"/>
      <c r="C437" s="3" t="n"/>
      <c r="D437" s="3" t="n"/>
      <c r="E437" s="4" t="n"/>
      <c r="F437" s="4" t="n"/>
      <c r="G437" s="4">
        <f>IF(C437="Food",IF(AND(E437&lt;&gt;"",F437&lt;&gt;""),E437-F437,""),IF(C437="Specialty",IF(E437&lt;&gt;"",E437,""),IF(C437="Medical",IF(E437&lt;&gt;"",E437,""),IF(C437="Travel",IF(E437&lt;&gt;"",E437,""),IF(C437="Mileage",IF(E437&lt;&gt;"",E437,""),IF(C437="HSA/FSA",0,""))))))</f>
        <v/>
      </c>
      <c r="H437" s="3" t="n"/>
      <c r="I437" s="3" t="n"/>
    </row>
    <row r="438" ht="16" customHeight="1">
      <c r="A438" s="5" t="n"/>
      <c r="B438" s="5" t="n"/>
      <c r="C438" s="5" t="n"/>
      <c r="D438" s="5" t="n"/>
      <c r="E438" s="6" t="n"/>
      <c r="F438" s="6" t="n"/>
      <c r="G438" s="6">
        <f>IF(C438="Food",IF(AND(E438&lt;&gt;"",F438&lt;&gt;""),E438-F438,""),IF(C438="Specialty",IF(E438&lt;&gt;"",E438,""),IF(C438="Medical",IF(E438&lt;&gt;"",E438,""),IF(C438="Travel",IF(E438&lt;&gt;"",E438,""),IF(C438="Mileage",IF(E438&lt;&gt;"",E438,""),IF(C438="HSA/FSA",0,""))))))</f>
        <v/>
      </c>
      <c r="H438" s="5" t="n"/>
      <c r="I438" s="5" t="n"/>
    </row>
    <row r="439" ht="16" customHeight="1">
      <c r="A439" s="3" t="n"/>
      <c r="B439" s="3" t="n"/>
      <c r="C439" s="3" t="n"/>
      <c r="D439" s="3" t="n"/>
      <c r="E439" s="4" t="n"/>
      <c r="F439" s="4" t="n"/>
      <c r="G439" s="4">
        <f>IF(C439="Food",IF(AND(E439&lt;&gt;"",F439&lt;&gt;""),E439-F439,""),IF(C439="Specialty",IF(E439&lt;&gt;"",E439,""),IF(C439="Medical",IF(E439&lt;&gt;"",E439,""),IF(C439="Travel",IF(E439&lt;&gt;"",E439,""),IF(C439="Mileage",IF(E439&lt;&gt;"",E439,""),IF(C439="HSA/FSA",0,""))))))</f>
        <v/>
      </c>
      <c r="H439" s="3" t="n"/>
      <c r="I439" s="3" t="n"/>
    </row>
    <row r="440" ht="16" customHeight="1">
      <c r="A440" s="5" t="n"/>
      <c r="B440" s="5" t="n"/>
      <c r="C440" s="5" t="n"/>
      <c r="D440" s="5" t="n"/>
      <c r="E440" s="6" t="n"/>
      <c r="F440" s="6" t="n"/>
      <c r="G440" s="6">
        <f>IF(C440="Food",IF(AND(E440&lt;&gt;"",F440&lt;&gt;""),E440-F440,""),IF(C440="Specialty",IF(E440&lt;&gt;"",E440,""),IF(C440="Medical",IF(E440&lt;&gt;"",E440,""),IF(C440="Travel",IF(E440&lt;&gt;"",E440,""),IF(C440="Mileage",IF(E440&lt;&gt;"",E440,""),IF(C440="HSA/FSA",0,""))))))</f>
        <v/>
      </c>
      <c r="H440" s="5" t="n"/>
      <c r="I440" s="5" t="n"/>
    </row>
    <row r="441" ht="16" customHeight="1">
      <c r="A441" s="3" t="n"/>
      <c r="B441" s="3" t="n"/>
      <c r="C441" s="3" t="n"/>
      <c r="D441" s="3" t="n"/>
      <c r="E441" s="4" t="n"/>
      <c r="F441" s="4" t="n"/>
      <c r="G441" s="4">
        <f>IF(C441="Food",IF(AND(E441&lt;&gt;"",F441&lt;&gt;""),E441-F441,""),IF(C441="Specialty",IF(E441&lt;&gt;"",E441,""),IF(C441="Medical",IF(E441&lt;&gt;"",E441,""),IF(C441="Travel",IF(E441&lt;&gt;"",E441,""),IF(C441="Mileage",IF(E441&lt;&gt;"",E441,""),IF(C441="HSA/FSA",0,""))))))</f>
        <v/>
      </c>
      <c r="H441" s="3" t="n"/>
      <c r="I441" s="3" t="n"/>
    </row>
    <row r="442" ht="16" customHeight="1">
      <c r="A442" s="5" t="n"/>
      <c r="B442" s="5" t="n"/>
      <c r="C442" s="5" t="n"/>
      <c r="D442" s="5" t="n"/>
      <c r="E442" s="6" t="n"/>
      <c r="F442" s="6" t="n"/>
      <c r="G442" s="6">
        <f>IF(C442="Food",IF(AND(E442&lt;&gt;"",F442&lt;&gt;""),E442-F442,""),IF(C442="Specialty",IF(E442&lt;&gt;"",E442,""),IF(C442="Medical",IF(E442&lt;&gt;"",E442,""),IF(C442="Travel",IF(E442&lt;&gt;"",E442,""),IF(C442="Mileage",IF(E442&lt;&gt;"",E442,""),IF(C442="HSA/FSA",0,""))))))</f>
        <v/>
      </c>
      <c r="H442" s="5" t="n"/>
      <c r="I442" s="5" t="n"/>
    </row>
    <row r="443" ht="16" customHeight="1">
      <c r="A443" s="3" t="n"/>
      <c r="B443" s="3" t="n"/>
      <c r="C443" s="3" t="n"/>
      <c r="D443" s="3" t="n"/>
      <c r="E443" s="4" t="n"/>
      <c r="F443" s="4" t="n"/>
      <c r="G443" s="4">
        <f>IF(C443="Food",IF(AND(E443&lt;&gt;"",F443&lt;&gt;""),E443-F443,""),IF(C443="Specialty",IF(E443&lt;&gt;"",E443,""),IF(C443="Medical",IF(E443&lt;&gt;"",E443,""),IF(C443="Travel",IF(E443&lt;&gt;"",E443,""),IF(C443="Mileage",IF(E443&lt;&gt;"",E443,""),IF(C443="HSA/FSA",0,""))))))</f>
        <v/>
      </c>
      <c r="H443" s="3" t="n"/>
      <c r="I443" s="3" t="n"/>
    </row>
    <row r="444" ht="16" customHeight="1">
      <c r="A444" s="5" t="n"/>
      <c r="B444" s="5" t="n"/>
      <c r="C444" s="5" t="n"/>
      <c r="D444" s="5" t="n"/>
      <c r="E444" s="6" t="n"/>
      <c r="F444" s="6" t="n"/>
      <c r="G444" s="6">
        <f>IF(C444="Food",IF(AND(E444&lt;&gt;"",F444&lt;&gt;""),E444-F444,""),IF(C444="Specialty",IF(E444&lt;&gt;"",E444,""),IF(C444="Medical",IF(E444&lt;&gt;"",E444,""),IF(C444="Travel",IF(E444&lt;&gt;"",E444,""),IF(C444="Mileage",IF(E444&lt;&gt;"",E444,""),IF(C444="HSA/FSA",0,""))))))</f>
        <v/>
      </c>
      <c r="H444" s="5" t="n"/>
      <c r="I444" s="5" t="n"/>
    </row>
    <row r="445" ht="16" customHeight="1">
      <c r="A445" s="3" t="n"/>
      <c r="B445" s="3" t="n"/>
      <c r="C445" s="3" t="n"/>
      <c r="D445" s="3" t="n"/>
      <c r="E445" s="4" t="n"/>
      <c r="F445" s="4" t="n"/>
      <c r="G445" s="4">
        <f>IF(C445="Food",IF(AND(E445&lt;&gt;"",F445&lt;&gt;""),E445-F445,""),IF(C445="Specialty",IF(E445&lt;&gt;"",E445,""),IF(C445="Medical",IF(E445&lt;&gt;"",E445,""),IF(C445="Travel",IF(E445&lt;&gt;"",E445,""),IF(C445="Mileage",IF(E445&lt;&gt;"",E445,""),IF(C445="HSA/FSA",0,""))))))</f>
        <v/>
      </c>
      <c r="H445" s="3" t="n"/>
      <c r="I445" s="3" t="n"/>
    </row>
    <row r="446" ht="16" customHeight="1">
      <c r="A446" s="5" t="n"/>
      <c r="B446" s="5" t="n"/>
      <c r="C446" s="5" t="n"/>
      <c r="D446" s="5" t="n"/>
      <c r="E446" s="6" t="n"/>
      <c r="F446" s="6" t="n"/>
      <c r="G446" s="6">
        <f>IF(C446="Food",IF(AND(E446&lt;&gt;"",F446&lt;&gt;""),E446-F446,""),IF(C446="Specialty",IF(E446&lt;&gt;"",E446,""),IF(C446="Medical",IF(E446&lt;&gt;"",E446,""),IF(C446="Travel",IF(E446&lt;&gt;"",E446,""),IF(C446="Mileage",IF(E446&lt;&gt;"",E446,""),IF(C446="HSA/FSA",0,""))))))</f>
        <v/>
      </c>
      <c r="H446" s="5" t="n"/>
      <c r="I446" s="5" t="n"/>
    </row>
    <row r="447" ht="16" customHeight="1">
      <c r="A447" s="3" t="n"/>
      <c r="B447" s="3" t="n"/>
      <c r="C447" s="3" t="n"/>
      <c r="D447" s="3" t="n"/>
      <c r="E447" s="4" t="n"/>
      <c r="F447" s="4" t="n"/>
      <c r="G447" s="4">
        <f>IF(C447="Food",IF(AND(E447&lt;&gt;"",F447&lt;&gt;""),E447-F447,""),IF(C447="Specialty",IF(E447&lt;&gt;"",E447,""),IF(C447="Medical",IF(E447&lt;&gt;"",E447,""),IF(C447="Travel",IF(E447&lt;&gt;"",E447,""),IF(C447="Mileage",IF(E447&lt;&gt;"",E447,""),IF(C447="HSA/FSA",0,""))))))</f>
        <v/>
      </c>
      <c r="H447" s="3" t="n"/>
      <c r="I447" s="3" t="n"/>
    </row>
    <row r="448" ht="16" customHeight="1">
      <c r="A448" s="5" t="n"/>
      <c r="B448" s="5" t="n"/>
      <c r="C448" s="5" t="n"/>
      <c r="D448" s="5" t="n"/>
      <c r="E448" s="6" t="n"/>
      <c r="F448" s="6" t="n"/>
      <c r="G448" s="6">
        <f>IF(C448="Food",IF(AND(E448&lt;&gt;"",F448&lt;&gt;""),E448-F448,""),IF(C448="Specialty",IF(E448&lt;&gt;"",E448,""),IF(C448="Medical",IF(E448&lt;&gt;"",E448,""),IF(C448="Travel",IF(E448&lt;&gt;"",E448,""),IF(C448="Mileage",IF(E448&lt;&gt;"",E448,""),IF(C448="HSA/FSA",0,""))))))</f>
        <v/>
      </c>
      <c r="H448" s="5" t="n"/>
      <c r="I448" s="5" t="n"/>
    </row>
    <row r="449" ht="16" customHeight="1">
      <c r="A449" s="3" t="n"/>
      <c r="B449" s="3" t="n"/>
      <c r="C449" s="3" t="n"/>
      <c r="D449" s="3" t="n"/>
      <c r="E449" s="4" t="n"/>
      <c r="F449" s="4" t="n"/>
      <c r="G449" s="4">
        <f>IF(C449="Food",IF(AND(E449&lt;&gt;"",F449&lt;&gt;""),E449-F449,""),IF(C449="Specialty",IF(E449&lt;&gt;"",E449,""),IF(C449="Medical",IF(E449&lt;&gt;"",E449,""),IF(C449="Travel",IF(E449&lt;&gt;"",E449,""),IF(C449="Mileage",IF(E449&lt;&gt;"",E449,""),IF(C449="HSA/FSA",0,""))))))</f>
        <v/>
      </c>
      <c r="H449" s="3" t="n"/>
      <c r="I449" s="3" t="n"/>
    </row>
    <row r="450" ht="16" customHeight="1">
      <c r="A450" s="5" t="n"/>
      <c r="B450" s="5" t="n"/>
      <c r="C450" s="5" t="n"/>
      <c r="D450" s="5" t="n"/>
      <c r="E450" s="6" t="n"/>
      <c r="F450" s="6" t="n"/>
      <c r="G450" s="6">
        <f>IF(C450="Food",IF(AND(E450&lt;&gt;"",F450&lt;&gt;""),E450-F450,""),IF(C450="Specialty",IF(E450&lt;&gt;"",E450,""),IF(C450="Medical",IF(E450&lt;&gt;"",E450,""),IF(C450="Travel",IF(E450&lt;&gt;"",E450,""),IF(C450="Mileage",IF(E450&lt;&gt;"",E450,""),IF(C450="HSA/FSA",0,""))))))</f>
        <v/>
      </c>
      <c r="H450" s="5" t="n"/>
      <c r="I450" s="5" t="n"/>
    </row>
    <row r="451" ht="16" customHeight="1">
      <c r="A451" s="3" t="n"/>
      <c r="B451" s="3" t="n"/>
      <c r="C451" s="3" t="n"/>
      <c r="D451" s="3" t="n"/>
      <c r="E451" s="4" t="n"/>
      <c r="F451" s="4" t="n"/>
      <c r="G451" s="4">
        <f>IF(C451="Food",IF(AND(E451&lt;&gt;"",F451&lt;&gt;""),E451-F451,""),IF(C451="Specialty",IF(E451&lt;&gt;"",E451,""),IF(C451="Medical",IF(E451&lt;&gt;"",E451,""),IF(C451="Travel",IF(E451&lt;&gt;"",E451,""),IF(C451="Mileage",IF(E451&lt;&gt;"",E451,""),IF(C451="HSA/FSA",0,""))))))</f>
        <v/>
      </c>
      <c r="H451" s="3" t="n"/>
      <c r="I451" s="3" t="n"/>
    </row>
    <row r="452" ht="16" customHeight="1">
      <c r="A452" s="5" t="n"/>
      <c r="B452" s="5" t="n"/>
      <c r="C452" s="5" t="n"/>
      <c r="D452" s="5" t="n"/>
      <c r="E452" s="6" t="n"/>
      <c r="F452" s="6" t="n"/>
      <c r="G452" s="6">
        <f>IF(C452="Food",IF(AND(E452&lt;&gt;"",F452&lt;&gt;""),E452-F452,""),IF(C452="Specialty",IF(E452&lt;&gt;"",E452,""),IF(C452="Medical",IF(E452&lt;&gt;"",E452,""),IF(C452="Travel",IF(E452&lt;&gt;"",E452,""),IF(C452="Mileage",IF(E452&lt;&gt;"",E452,""),IF(C452="HSA/FSA",0,""))))))</f>
        <v/>
      </c>
      <c r="H452" s="5" t="n"/>
      <c r="I452" s="5" t="n"/>
    </row>
    <row r="453" ht="16" customHeight="1">
      <c r="A453" s="3" t="n"/>
      <c r="B453" s="3" t="n"/>
      <c r="C453" s="3" t="n"/>
      <c r="D453" s="3" t="n"/>
      <c r="E453" s="4" t="n"/>
      <c r="F453" s="4" t="n"/>
      <c r="G453" s="4">
        <f>IF(C453="Food",IF(AND(E453&lt;&gt;"",F453&lt;&gt;""),E453-F453,""),IF(C453="Specialty",IF(E453&lt;&gt;"",E453,""),IF(C453="Medical",IF(E453&lt;&gt;"",E453,""),IF(C453="Travel",IF(E453&lt;&gt;"",E453,""),IF(C453="Mileage",IF(E453&lt;&gt;"",E453,""),IF(C453="HSA/FSA",0,""))))))</f>
        <v/>
      </c>
      <c r="H453" s="3" t="n"/>
      <c r="I453" s="3" t="n"/>
    </row>
    <row r="454" ht="16" customHeight="1">
      <c r="A454" s="5" t="n"/>
      <c r="B454" s="5" t="n"/>
      <c r="C454" s="5" t="n"/>
      <c r="D454" s="5" t="n"/>
      <c r="E454" s="6" t="n"/>
      <c r="F454" s="6" t="n"/>
      <c r="G454" s="6">
        <f>IF(C454="Food",IF(AND(E454&lt;&gt;"",F454&lt;&gt;""),E454-F454,""),IF(C454="Specialty",IF(E454&lt;&gt;"",E454,""),IF(C454="Medical",IF(E454&lt;&gt;"",E454,""),IF(C454="Travel",IF(E454&lt;&gt;"",E454,""),IF(C454="Mileage",IF(E454&lt;&gt;"",E454,""),IF(C454="HSA/FSA",0,""))))))</f>
        <v/>
      </c>
      <c r="H454" s="5" t="n"/>
      <c r="I454" s="5" t="n"/>
    </row>
    <row r="455" ht="16" customHeight="1">
      <c r="A455" s="3" t="n"/>
      <c r="B455" s="3" t="n"/>
      <c r="C455" s="3" t="n"/>
      <c r="D455" s="3" t="n"/>
      <c r="E455" s="4" t="n"/>
      <c r="F455" s="4" t="n"/>
      <c r="G455" s="4">
        <f>IF(C455="Food",IF(AND(E455&lt;&gt;"",F455&lt;&gt;""),E455-F455,""),IF(C455="Specialty",IF(E455&lt;&gt;"",E455,""),IF(C455="Medical",IF(E455&lt;&gt;"",E455,""),IF(C455="Travel",IF(E455&lt;&gt;"",E455,""),IF(C455="Mileage",IF(E455&lt;&gt;"",E455,""),IF(C455="HSA/FSA",0,""))))))</f>
        <v/>
      </c>
      <c r="H455" s="3" t="n"/>
      <c r="I455" s="3" t="n"/>
    </row>
    <row r="456" ht="16" customHeight="1">
      <c r="A456" s="5" t="n"/>
      <c r="B456" s="5" t="n"/>
      <c r="C456" s="5" t="n"/>
      <c r="D456" s="5" t="n"/>
      <c r="E456" s="6" t="n"/>
      <c r="F456" s="6" t="n"/>
      <c r="G456" s="6">
        <f>IF(C456="Food",IF(AND(E456&lt;&gt;"",F456&lt;&gt;""),E456-F456,""),IF(C456="Specialty",IF(E456&lt;&gt;"",E456,""),IF(C456="Medical",IF(E456&lt;&gt;"",E456,""),IF(C456="Travel",IF(E456&lt;&gt;"",E456,""),IF(C456="Mileage",IF(E456&lt;&gt;"",E456,""),IF(C456="HSA/FSA",0,""))))))</f>
        <v/>
      </c>
      <c r="H456" s="5" t="n"/>
      <c r="I456" s="5" t="n"/>
    </row>
    <row r="457" ht="16" customHeight="1">
      <c r="A457" s="3" t="n"/>
      <c r="B457" s="3" t="n"/>
      <c r="C457" s="3" t="n"/>
      <c r="D457" s="3" t="n"/>
      <c r="E457" s="4" t="n"/>
      <c r="F457" s="4" t="n"/>
      <c r="G457" s="4">
        <f>IF(C457="Food",IF(AND(E457&lt;&gt;"",F457&lt;&gt;""),E457-F457,""),IF(C457="Specialty",IF(E457&lt;&gt;"",E457,""),IF(C457="Medical",IF(E457&lt;&gt;"",E457,""),IF(C457="Travel",IF(E457&lt;&gt;"",E457,""),IF(C457="Mileage",IF(E457&lt;&gt;"",E457,""),IF(C457="HSA/FSA",0,""))))))</f>
        <v/>
      </c>
      <c r="H457" s="3" t="n"/>
      <c r="I457" s="3" t="n"/>
    </row>
    <row r="458" ht="16" customHeight="1">
      <c r="A458" s="5" t="n"/>
      <c r="B458" s="5" t="n"/>
      <c r="C458" s="5" t="n"/>
      <c r="D458" s="5" t="n"/>
      <c r="E458" s="6" t="n"/>
      <c r="F458" s="6" t="n"/>
      <c r="G458" s="6">
        <f>IF(C458="Food",IF(AND(E458&lt;&gt;"",F458&lt;&gt;""),E458-F458,""),IF(C458="Specialty",IF(E458&lt;&gt;"",E458,""),IF(C458="Medical",IF(E458&lt;&gt;"",E458,""),IF(C458="Travel",IF(E458&lt;&gt;"",E458,""),IF(C458="Mileage",IF(E458&lt;&gt;"",E458,""),IF(C458="HSA/FSA",0,""))))))</f>
        <v/>
      </c>
      <c r="H458" s="5" t="n"/>
      <c r="I458" s="5" t="n"/>
    </row>
    <row r="459" ht="16" customHeight="1">
      <c r="A459" s="3" t="n"/>
      <c r="B459" s="3" t="n"/>
      <c r="C459" s="3" t="n"/>
      <c r="D459" s="3" t="n"/>
      <c r="E459" s="4" t="n"/>
      <c r="F459" s="4" t="n"/>
      <c r="G459" s="4">
        <f>IF(C459="Food",IF(AND(E459&lt;&gt;"",F459&lt;&gt;""),E459-F459,""),IF(C459="Specialty",IF(E459&lt;&gt;"",E459,""),IF(C459="Medical",IF(E459&lt;&gt;"",E459,""),IF(C459="Travel",IF(E459&lt;&gt;"",E459,""),IF(C459="Mileage",IF(E459&lt;&gt;"",E459,""),IF(C459="HSA/FSA",0,""))))))</f>
        <v/>
      </c>
      <c r="H459" s="3" t="n"/>
      <c r="I459" s="3" t="n"/>
    </row>
    <row r="460" ht="16" customHeight="1">
      <c r="A460" s="5" t="n"/>
      <c r="B460" s="5" t="n"/>
      <c r="C460" s="5" t="n"/>
      <c r="D460" s="5" t="n"/>
      <c r="E460" s="6" t="n"/>
      <c r="F460" s="6" t="n"/>
      <c r="G460" s="6">
        <f>IF(C460="Food",IF(AND(E460&lt;&gt;"",F460&lt;&gt;""),E460-F460,""),IF(C460="Specialty",IF(E460&lt;&gt;"",E460,""),IF(C460="Medical",IF(E460&lt;&gt;"",E460,""),IF(C460="Travel",IF(E460&lt;&gt;"",E460,""),IF(C460="Mileage",IF(E460&lt;&gt;"",E460,""),IF(C460="HSA/FSA",0,""))))))</f>
        <v/>
      </c>
      <c r="H460" s="5" t="n"/>
      <c r="I460" s="5" t="n"/>
    </row>
    <row r="461" ht="16" customHeight="1">
      <c r="A461" s="3" t="n"/>
      <c r="B461" s="3" t="n"/>
      <c r="C461" s="3" t="n"/>
      <c r="D461" s="3" t="n"/>
      <c r="E461" s="4" t="n"/>
      <c r="F461" s="4" t="n"/>
      <c r="G461" s="4">
        <f>IF(C461="Food",IF(AND(E461&lt;&gt;"",F461&lt;&gt;""),E461-F461,""),IF(C461="Specialty",IF(E461&lt;&gt;"",E461,""),IF(C461="Medical",IF(E461&lt;&gt;"",E461,""),IF(C461="Travel",IF(E461&lt;&gt;"",E461,""),IF(C461="Mileage",IF(E461&lt;&gt;"",E461,""),IF(C461="HSA/FSA",0,""))))))</f>
        <v/>
      </c>
      <c r="H461" s="3" t="n"/>
      <c r="I461" s="3" t="n"/>
    </row>
    <row r="462" ht="16" customHeight="1">
      <c r="A462" s="5" t="n"/>
      <c r="B462" s="5" t="n"/>
      <c r="C462" s="5" t="n"/>
      <c r="D462" s="5" t="n"/>
      <c r="E462" s="6" t="n"/>
      <c r="F462" s="6" t="n"/>
      <c r="G462" s="6">
        <f>IF(C462="Food",IF(AND(E462&lt;&gt;"",F462&lt;&gt;""),E462-F462,""),IF(C462="Specialty",IF(E462&lt;&gt;"",E462,""),IF(C462="Medical",IF(E462&lt;&gt;"",E462,""),IF(C462="Travel",IF(E462&lt;&gt;"",E462,""),IF(C462="Mileage",IF(E462&lt;&gt;"",E462,""),IF(C462="HSA/FSA",0,""))))))</f>
        <v/>
      </c>
      <c r="H462" s="5" t="n"/>
      <c r="I462" s="5" t="n"/>
    </row>
    <row r="463" ht="16" customHeight="1">
      <c r="A463" s="3" t="n"/>
      <c r="B463" s="3" t="n"/>
      <c r="C463" s="3" t="n"/>
      <c r="D463" s="3" t="n"/>
      <c r="E463" s="4" t="n"/>
      <c r="F463" s="4" t="n"/>
      <c r="G463" s="4">
        <f>IF(C463="Food",IF(AND(E463&lt;&gt;"",F463&lt;&gt;""),E463-F463,""),IF(C463="Specialty",IF(E463&lt;&gt;"",E463,""),IF(C463="Medical",IF(E463&lt;&gt;"",E463,""),IF(C463="Travel",IF(E463&lt;&gt;"",E463,""),IF(C463="Mileage",IF(E463&lt;&gt;"",E463,""),IF(C463="HSA/FSA",0,""))))))</f>
        <v/>
      </c>
      <c r="H463" s="3" t="n"/>
      <c r="I463" s="3" t="n"/>
    </row>
    <row r="464" ht="16" customHeight="1">
      <c r="A464" s="5" t="n"/>
      <c r="B464" s="5" t="n"/>
      <c r="C464" s="5" t="n"/>
      <c r="D464" s="5" t="n"/>
      <c r="E464" s="6" t="n"/>
      <c r="F464" s="6" t="n"/>
      <c r="G464" s="6">
        <f>IF(C464="Food",IF(AND(E464&lt;&gt;"",F464&lt;&gt;""),E464-F464,""),IF(C464="Specialty",IF(E464&lt;&gt;"",E464,""),IF(C464="Medical",IF(E464&lt;&gt;"",E464,""),IF(C464="Travel",IF(E464&lt;&gt;"",E464,""),IF(C464="Mileage",IF(E464&lt;&gt;"",E464,""),IF(C464="HSA/FSA",0,""))))))</f>
        <v/>
      </c>
      <c r="H464" s="5" t="n"/>
      <c r="I464" s="5" t="n"/>
    </row>
    <row r="465" ht="16" customHeight="1">
      <c r="A465" s="3" t="n"/>
      <c r="B465" s="3" t="n"/>
      <c r="C465" s="3" t="n"/>
      <c r="D465" s="3" t="n"/>
      <c r="E465" s="4" t="n"/>
      <c r="F465" s="4" t="n"/>
      <c r="G465" s="4">
        <f>IF(C465="Food",IF(AND(E465&lt;&gt;"",F465&lt;&gt;""),E465-F465,""),IF(C465="Specialty",IF(E465&lt;&gt;"",E465,""),IF(C465="Medical",IF(E465&lt;&gt;"",E465,""),IF(C465="Travel",IF(E465&lt;&gt;"",E465,""),IF(C465="Mileage",IF(E465&lt;&gt;"",E465,""),IF(C465="HSA/FSA",0,""))))))</f>
        <v/>
      </c>
      <c r="H465" s="3" t="n"/>
      <c r="I465" s="3" t="n"/>
    </row>
    <row r="466" ht="16" customHeight="1">
      <c r="A466" s="5" t="n"/>
      <c r="B466" s="5" t="n"/>
      <c r="C466" s="5" t="n"/>
      <c r="D466" s="5" t="n"/>
      <c r="E466" s="6" t="n"/>
      <c r="F466" s="6" t="n"/>
      <c r="G466" s="6">
        <f>IF(C466="Food",IF(AND(E466&lt;&gt;"",F466&lt;&gt;""),E466-F466,""),IF(C466="Specialty",IF(E466&lt;&gt;"",E466,""),IF(C466="Medical",IF(E466&lt;&gt;"",E466,""),IF(C466="Travel",IF(E466&lt;&gt;"",E466,""),IF(C466="Mileage",IF(E466&lt;&gt;"",E466,""),IF(C466="HSA/FSA",0,""))))))</f>
        <v/>
      </c>
      <c r="H466" s="5" t="n"/>
      <c r="I466" s="5" t="n"/>
    </row>
    <row r="467" ht="16" customHeight="1">
      <c r="A467" s="3" t="n"/>
      <c r="B467" s="3" t="n"/>
      <c r="C467" s="3" t="n"/>
      <c r="D467" s="3" t="n"/>
      <c r="E467" s="4" t="n"/>
      <c r="F467" s="4" t="n"/>
      <c r="G467" s="4">
        <f>IF(C467="Food",IF(AND(E467&lt;&gt;"",F467&lt;&gt;""),E467-F467,""),IF(C467="Specialty",IF(E467&lt;&gt;"",E467,""),IF(C467="Medical",IF(E467&lt;&gt;"",E467,""),IF(C467="Travel",IF(E467&lt;&gt;"",E467,""),IF(C467="Mileage",IF(E467&lt;&gt;"",E467,""),IF(C467="HSA/FSA",0,""))))))</f>
        <v/>
      </c>
      <c r="H467" s="3" t="n"/>
      <c r="I467" s="3" t="n"/>
    </row>
    <row r="468" ht="16" customHeight="1">
      <c r="A468" s="5" t="n"/>
      <c r="B468" s="5" t="n"/>
      <c r="C468" s="5" t="n"/>
      <c r="D468" s="5" t="n"/>
      <c r="E468" s="6" t="n"/>
      <c r="F468" s="6" t="n"/>
      <c r="G468" s="6">
        <f>IF(C468="Food",IF(AND(E468&lt;&gt;"",F468&lt;&gt;""),E468-F468,""),IF(C468="Specialty",IF(E468&lt;&gt;"",E468,""),IF(C468="Medical",IF(E468&lt;&gt;"",E468,""),IF(C468="Travel",IF(E468&lt;&gt;"",E468,""),IF(C468="Mileage",IF(E468&lt;&gt;"",E468,""),IF(C468="HSA/FSA",0,""))))))</f>
        <v/>
      </c>
      <c r="H468" s="5" t="n"/>
      <c r="I468" s="5" t="n"/>
    </row>
    <row r="469" ht="16" customHeight="1">
      <c r="A469" s="3" t="n"/>
      <c r="B469" s="3" t="n"/>
      <c r="C469" s="3" t="n"/>
      <c r="D469" s="3" t="n"/>
      <c r="E469" s="4" t="n"/>
      <c r="F469" s="4" t="n"/>
      <c r="G469" s="4">
        <f>IF(C469="Food",IF(AND(E469&lt;&gt;"",F469&lt;&gt;""),E469-F469,""),IF(C469="Specialty",IF(E469&lt;&gt;"",E469,""),IF(C469="Medical",IF(E469&lt;&gt;"",E469,""),IF(C469="Travel",IF(E469&lt;&gt;"",E469,""),IF(C469="Mileage",IF(E469&lt;&gt;"",E469,""),IF(C469="HSA/FSA",0,""))))))</f>
        <v/>
      </c>
      <c r="H469" s="3" t="n"/>
      <c r="I469" s="3" t="n"/>
    </row>
    <row r="470" ht="16" customHeight="1">
      <c r="A470" s="5" t="n"/>
      <c r="B470" s="5" t="n"/>
      <c r="C470" s="5" t="n"/>
      <c r="D470" s="5" t="n"/>
      <c r="E470" s="6" t="n"/>
      <c r="F470" s="6" t="n"/>
      <c r="G470" s="6">
        <f>IF(C470="Food",IF(AND(E470&lt;&gt;"",F470&lt;&gt;""),E470-F470,""),IF(C470="Specialty",IF(E470&lt;&gt;"",E470,""),IF(C470="Medical",IF(E470&lt;&gt;"",E470,""),IF(C470="Travel",IF(E470&lt;&gt;"",E470,""),IF(C470="Mileage",IF(E470&lt;&gt;"",E470,""),IF(C470="HSA/FSA",0,""))))))</f>
        <v/>
      </c>
      <c r="H470" s="5" t="n"/>
      <c r="I470" s="5" t="n"/>
    </row>
    <row r="471" ht="16" customHeight="1">
      <c r="A471" s="3" t="n"/>
      <c r="B471" s="3" t="n"/>
      <c r="C471" s="3" t="n"/>
      <c r="D471" s="3" t="n"/>
      <c r="E471" s="4" t="n"/>
      <c r="F471" s="4" t="n"/>
      <c r="G471" s="4">
        <f>IF(C471="Food",IF(AND(E471&lt;&gt;"",F471&lt;&gt;""),E471-F471,""),IF(C471="Specialty",IF(E471&lt;&gt;"",E471,""),IF(C471="Medical",IF(E471&lt;&gt;"",E471,""),IF(C471="Travel",IF(E471&lt;&gt;"",E471,""),IF(C471="Mileage",IF(E471&lt;&gt;"",E471,""),IF(C471="HSA/FSA",0,""))))))</f>
        <v/>
      </c>
      <c r="H471" s="3" t="n"/>
      <c r="I471" s="3" t="n"/>
    </row>
    <row r="472" ht="16" customHeight="1">
      <c r="A472" s="5" t="n"/>
      <c r="B472" s="5" t="n"/>
      <c r="C472" s="5" t="n"/>
      <c r="D472" s="5" t="n"/>
      <c r="E472" s="6" t="n"/>
      <c r="F472" s="6" t="n"/>
      <c r="G472" s="6">
        <f>IF(C472="Food",IF(AND(E472&lt;&gt;"",F472&lt;&gt;""),E472-F472,""),IF(C472="Specialty",IF(E472&lt;&gt;"",E472,""),IF(C472="Medical",IF(E472&lt;&gt;"",E472,""),IF(C472="Travel",IF(E472&lt;&gt;"",E472,""),IF(C472="Mileage",IF(E472&lt;&gt;"",E472,""),IF(C472="HSA/FSA",0,""))))))</f>
        <v/>
      </c>
      <c r="H472" s="5" t="n"/>
      <c r="I472" s="5" t="n"/>
    </row>
    <row r="473" ht="16" customHeight="1">
      <c r="A473" s="3" t="n"/>
      <c r="B473" s="3" t="n"/>
      <c r="C473" s="3" t="n"/>
      <c r="D473" s="3" t="n"/>
      <c r="E473" s="4" t="n"/>
      <c r="F473" s="4" t="n"/>
      <c r="G473" s="4">
        <f>IF(C473="Food",IF(AND(E473&lt;&gt;"",F473&lt;&gt;""),E473-F473,""),IF(C473="Specialty",IF(E473&lt;&gt;"",E473,""),IF(C473="Medical",IF(E473&lt;&gt;"",E473,""),IF(C473="Travel",IF(E473&lt;&gt;"",E473,""),IF(C473="Mileage",IF(E473&lt;&gt;"",E473,""),IF(C473="HSA/FSA",0,""))))))</f>
        <v/>
      </c>
      <c r="H473" s="3" t="n"/>
      <c r="I473" s="3" t="n"/>
    </row>
    <row r="474" ht="16" customHeight="1">
      <c r="A474" s="5" t="n"/>
      <c r="B474" s="5" t="n"/>
      <c r="C474" s="5" t="n"/>
      <c r="D474" s="5" t="n"/>
      <c r="E474" s="6" t="n"/>
      <c r="F474" s="6" t="n"/>
      <c r="G474" s="6">
        <f>IF(C474="Food",IF(AND(E474&lt;&gt;"",F474&lt;&gt;""),E474-F474,""),IF(C474="Specialty",IF(E474&lt;&gt;"",E474,""),IF(C474="Medical",IF(E474&lt;&gt;"",E474,""),IF(C474="Travel",IF(E474&lt;&gt;"",E474,""),IF(C474="Mileage",IF(E474&lt;&gt;"",E474,""),IF(C474="HSA/FSA",0,""))))))</f>
        <v/>
      </c>
      <c r="H474" s="5" t="n"/>
      <c r="I474" s="5" t="n"/>
    </row>
    <row r="475" ht="16" customHeight="1">
      <c r="A475" s="3" t="n"/>
      <c r="B475" s="3" t="n"/>
      <c r="C475" s="3" t="n"/>
      <c r="D475" s="3" t="n"/>
      <c r="E475" s="4" t="n"/>
      <c r="F475" s="4" t="n"/>
      <c r="G475" s="4">
        <f>IF(C475="Food",IF(AND(E475&lt;&gt;"",F475&lt;&gt;""),E475-F475,""),IF(C475="Specialty",IF(E475&lt;&gt;"",E475,""),IF(C475="Medical",IF(E475&lt;&gt;"",E475,""),IF(C475="Travel",IF(E475&lt;&gt;"",E475,""),IF(C475="Mileage",IF(E475&lt;&gt;"",E475,""),IF(C475="HSA/FSA",0,""))))))</f>
        <v/>
      </c>
      <c r="H475" s="3" t="n"/>
      <c r="I475" s="3" t="n"/>
    </row>
    <row r="476" ht="16" customHeight="1">
      <c r="A476" s="5" t="n"/>
      <c r="B476" s="5" t="n"/>
      <c r="C476" s="5" t="n"/>
      <c r="D476" s="5" t="n"/>
      <c r="E476" s="6" t="n"/>
      <c r="F476" s="6" t="n"/>
      <c r="G476" s="6">
        <f>IF(C476="Food",IF(AND(E476&lt;&gt;"",F476&lt;&gt;""),E476-F476,""),IF(C476="Specialty",IF(E476&lt;&gt;"",E476,""),IF(C476="Medical",IF(E476&lt;&gt;"",E476,""),IF(C476="Travel",IF(E476&lt;&gt;"",E476,""),IF(C476="Mileage",IF(E476&lt;&gt;"",E476,""),IF(C476="HSA/FSA",0,""))))))</f>
        <v/>
      </c>
      <c r="H476" s="5" t="n"/>
      <c r="I476" s="5" t="n"/>
    </row>
    <row r="477" ht="16" customHeight="1">
      <c r="A477" s="3" t="n"/>
      <c r="B477" s="3" t="n"/>
      <c r="C477" s="3" t="n"/>
      <c r="D477" s="3" t="n"/>
      <c r="E477" s="4" t="n"/>
      <c r="F477" s="4" t="n"/>
      <c r="G477" s="4">
        <f>IF(C477="Food",IF(AND(E477&lt;&gt;"",F477&lt;&gt;""),E477-F477,""),IF(C477="Specialty",IF(E477&lt;&gt;"",E477,""),IF(C477="Medical",IF(E477&lt;&gt;"",E477,""),IF(C477="Travel",IF(E477&lt;&gt;"",E477,""),IF(C477="Mileage",IF(E477&lt;&gt;"",E477,""),IF(C477="HSA/FSA",0,""))))))</f>
        <v/>
      </c>
      <c r="H477" s="3" t="n"/>
      <c r="I477" s="3" t="n"/>
    </row>
    <row r="478" ht="16" customHeight="1">
      <c r="A478" s="5" t="n"/>
      <c r="B478" s="5" t="n"/>
      <c r="C478" s="5" t="n"/>
      <c r="D478" s="5" t="n"/>
      <c r="E478" s="6" t="n"/>
      <c r="F478" s="6" t="n"/>
      <c r="G478" s="6">
        <f>IF(C478="Food",IF(AND(E478&lt;&gt;"",F478&lt;&gt;""),E478-F478,""),IF(C478="Specialty",IF(E478&lt;&gt;"",E478,""),IF(C478="Medical",IF(E478&lt;&gt;"",E478,""),IF(C478="Travel",IF(E478&lt;&gt;"",E478,""),IF(C478="Mileage",IF(E478&lt;&gt;"",E478,""),IF(C478="HSA/FSA",0,""))))))</f>
        <v/>
      </c>
      <c r="H478" s="5" t="n"/>
      <c r="I478" s="5" t="n"/>
    </row>
    <row r="479" ht="16" customHeight="1">
      <c r="A479" s="3" t="n"/>
      <c r="B479" s="3" t="n"/>
      <c r="C479" s="3" t="n"/>
      <c r="D479" s="3" t="n"/>
      <c r="E479" s="4" t="n"/>
      <c r="F479" s="4" t="n"/>
      <c r="G479" s="4">
        <f>IF(C479="Food",IF(AND(E479&lt;&gt;"",F479&lt;&gt;""),E479-F479,""),IF(C479="Specialty",IF(E479&lt;&gt;"",E479,""),IF(C479="Medical",IF(E479&lt;&gt;"",E479,""),IF(C479="Travel",IF(E479&lt;&gt;"",E479,""),IF(C479="Mileage",IF(E479&lt;&gt;"",E479,""),IF(C479="HSA/FSA",0,""))))))</f>
        <v/>
      </c>
      <c r="H479" s="3" t="n"/>
      <c r="I479" s="3" t="n"/>
    </row>
    <row r="480" ht="16" customHeight="1">
      <c r="A480" s="5" t="n"/>
      <c r="B480" s="5" t="n"/>
      <c r="C480" s="5" t="n"/>
      <c r="D480" s="5" t="n"/>
      <c r="E480" s="6" t="n"/>
      <c r="F480" s="6" t="n"/>
      <c r="G480" s="6">
        <f>IF(C480="Food",IF(AND(E480&lt;&gt;"",F480&lt;&gt;""),E480-F480,""),IF(C480="Specialty",IF(E480&lt;&gt;"",E480,""),IF(C480="Medical",IF(E480&lt;&gt;"",E480,""),IF(C480="Travel",IF(E480&lt;&gt;"",E480,""),IF(C480="Mileage",IF(E480&lt;&gt;"",E480,""),IF(C480="HSA/FSA",0,""))))))</f>
        <v/>
      </c>
      <c r="H480" s="5" t="n"/>
      <c r="I480" s="5" t="n"/>
    </row>
    <row r="481" ht="16" customHeight="1">
      <c r="A481" s="3" t="n"/>
      <c r="B481" s="3" t="n"/>
      <c r="C481" s="3" t="n"/>
      <c r="D481" s="3" t="n"/>
      <c r="E481" s="4" t="n"/>
      <c r="F481" s="4" t="n"/>
      <c r="G481" s="4">
        <f>IF(C481="Food",IF(AND(E481&lt;&gt;"",F481&lt;&gt;""),E481-F481,""),IF(C481="Specialty",IF(E481&lt;&gt;"",E481,""),IF(C481="Medical",IF(E481&lt;&gt;"",E481,""),IF(C481="Travel",IF(E481&lt;&gt;"",E481,""),IF(C481="Mileage",IF(E481&lt;&gt;"",E481,""),IF(C481="HSA/FSA",0,""))))))</f>
        <v/>
      </c>
      <c r="H481" s="3" t="n"/>
      <c r="I481" s="3" t="n"/>
    </row>
    <row r="482" ht="16" customHeight="1">
      <c r="A482" s="5" t="n"/>
      <c r="B482" s="5" t="n"/>
      <c r="C482" s="5" t="n"/>
      <c r="D482" s="5" t="n"/>
      <c r="E482" s="6" t="n"/>
      <c r="F482" s="6" t="n"/>
      <c r="G482" s="6">
        <f>IF(C482="Food",IF(AND(E482&lt;&gt;"",F482&lt;&gt;""),E482-F482,""),IF(C482="Specialty",IF(E482&lt;&gt;"",E482,""),IF(C482="Medical",IF(E482&lt;&gt;"",E482,""),IF(C482="Travel",IF(E482&lt;&gt;"",E482,""),IF(C482="Mileage",IF(E482&lt;&gt;"",E482,""),IF(C482="HSA/FSA",0,""))))))</f>
        <v/>
      </c>
      <c r="H482" s="5" t="n"/>
      <c r="I482" s="5" t="n"/>
    </row>
    <row r="483" ht="16" customHeight="1">
      <c r="A483" s="3" t="n"/>
      <c r="B483" s="3" t="n"/>
      <c r="C483" s="3" t="n"/>
      <c r="D483" s="3" t="n"/>
      <c r="E483" s="4" t="n"/>
      <c r="F483" s="4" t="n"/>
      <c r="G483" s="4">
        <f>IF(C483="Food",IF(AND(E483&lt;&gt;"",F483&lt;&gt;""),E483-F483,""),IF(C483="Specialty",IF(E483&lt;&gt;"",E483,""),IF(C483="Medical",IF(E483&lt;&gt;"",E483,""),IF(C483="Travel",IF(E483&lt;&gt;"",E483,""),IF(C483="Mileage",IF(E483&lt;&gt;"",E483,""),IF(C483="HSA/FSA",0,""))))))</f>
        <v/>
      </c>
      <c r="H483" s="3" t="n"/>
      <c r="I483" s="3" t="n"/>
    </row>
    <row r="484" ht="16" customHeight="1">
      <c r="A484" s="5" t="n"/>
      <c r="B484" s="5" t="n"/>
      <c r="C484" s="5" t="n"/>
      <c r="D484" s="5" t="n"/>
      <c r="E484" s="6" t="n"/>
      <c r="F484" s="6" t="n"/>
      <c r="G484" s="6">
        <f>IF(C484="Food",IF(AND(E484&lt;&gt;"",F484&lt;&gt;""),E484-F484,""),IF(C484="Specialty",IF(E484&lt;&gt;"",E484,""),IF(C484="Medical",IF(E484&lt;&gt;"",E484,""),IF(C484="Travel",IF(E484&lt;&gt;"",E484,""),IF(C484="Mileage",IF(E484&lt;&gt;"",E484,""),IF(C484="HSA/FSA",0,""))))))</f>
        <v/>
      </c>
      <c r="H484" s="5" t="n"/>
      <c r="I484" s="5" t="n"/>
    </row>
    <row r="485" ht="16" customHeight="1">
      <c r="A485" s="3" t="n"/>
      <c r="B485" s="3" t="n"/>
      <c r="C485" s="3" t="n"/>
      <c r="D485" s="3" t="n"/>
      <c r="E485" s="4" t="n"/>
      <c r="F485" s="4" t="n"/>
      <c r="G485" s="4">
        <f>IF(C485="Food",IF(AND(E485&lt;&gt;"",F485&lt;&gt;""),E485-F485,""),IF(C485="Specialty",IF(E485&lt;&gt;"",E485,""),IF(C485="Medical",IF(E485&lt;&gt;"",E485,""),IF(C485="Travel",IF(E485&lt;&gt;"",E485,""),IF(C485="Mileage",IF(E485&lt;&gt;"",E485,""),IF(C485="HSA/FSA",0,""))))))</f>
        <v/>
      </c>
      <c r="H485" s="3" t="n"/>
      <c r="I485" s="3" t="n"/>
    </row>
    <row r="486" ht="16" customHeight="1">
      <c r="A486" s="5" t="n"/>
      <c r="B486" s="5" t="n"/>
      <c r="C486" s="5" t="n"/>
      <c r="D486" s="5" t="n"/>
      <c r="E486" s="6" t="n"/>
      <c r="F486" s="6" t="n"/>
      <c r="G486" s="6">
        <f>IF(C486="Food",IF(AND(E486&lt;&gt;"",F486&lt;&gt;""),E486-F486,""),IF(C486="Specialty",IF(E486&lt;&gt;"",E486,""),IF(C486="Medical",IF(E486&lt;&gt;"",E486,""),IF(C486="Travel",IF(E486&lt;&gt;"",E486,""),IF(C486="Mileage",IF(E486&lt;&gt;"",E486,""),IF(C486="HSA/FSA",0,""))))))</f>
        <v/>
      </c>
      <c r="H486" s="5" t="n"/>
      <c r="I486" s="5" t="n"/>
    </row>
    <row r="487" ht="16" customHeight="1">
      <c r="A487" s="3" t="n"/>
      <c r="B487" s="3" t="n"/>
      <c r="C487" s="3" t="n"/>
      <c r="D487" s="3" t="n"/>
      <c r="E487" s="4" t="n"/>
      <c r="F487" s="4" t="n"/>
      <c r="G487" s="4">
        <f>IF(C487="Food",IF(AND(E487&lt;&gt;"",F487&lt;&gt;""),E487-F487,""),IF(C487="Specialty",IF(E487&lt;&gt;"",E487,""),IF(C487="Medical",IF(E487&lt;&gt;"",E487,""),IF(C487="Travel",IF(E487&lt;&gt;"",E487,""),IF(C487="Mileage",IF(E487&lt;&gt;"",E487,""),IF(C487="HSA/FSA",0,""))))))</f>
        <v/>
      </c>
      <c r="H487" s="3" t="n"/>
      <c r="I487" s="3" t="n"/>
    </row>
    <row r="488" ht="16" customHeight="1">
      <c r="A488" s="5" t="n"/>
      <c r="B488" s="5" t="n"/>
      <c r="C488" s="5" t="n"/>
      <c r="D488" s="5" t="n"/>
      <c r="E488" s="6" t="n"/>
      <c r="F488" s="6" t="n"/>
      <c r="G488" s="6">
        <f>IF(C488="Food",IF(AND(E488&lt;&gt;"",F488&lt;&gt;""),E488-F488,""),IF(C488="Specialty",IF(E488&lt;&gt;"",E488,""),IF(C488="Medical",IF(E488&lt;&gt;"",E488,""),IF(C488="Travel",IF(E488&lt;&gt;"",E488,""),IF(C488="Mileage",IF(E488&lt;&gt;"",E488,""),IF(C488="HSA/FSA",0,""))))))</f>
        <v/>
      </c>
      <c r="H488" s="5" t="n"/>
      <c r="I488" s="5" t="n"/>
    </row>
    <row r="489" ht="16" customHeight="1">
      <c r="A489" s="3" t="n"/>
      <c r="B489" s="3" t="n"/>
      <c r="C489" s="3" t="n"/>
      <c r="D489" s="3" t="n"/>
      <c r="E489" s="4" t="n"/>
      <c r="F489" s="4" t="n"/>
      <c r="G489" s="4">
        <f>IF(C489="Food",IF(AND(E489&lt;&gt;"",F489&lt;&gt;""),E489-F489,""),IF(C489="Specialty",IF(E489&lt;&gt;"",E489,""),IF(C489="Medical",IF(E489&lt;&gt;"",E489,""),IF(C489="Travel",IF(E489&lt;&gt;"",E489,""),IF(C489="Mileage",IF(E489&lt;&gt;"",E489,""),IF(C489="HSA/FSA",0,""))))))</f>
        <v/>
      </c>
      <c r="H489" s="3" t="n"/>
      <c r="I489" s="3" t="n"/>
    </row>
    <row r="490" ht="16" customHeight="1">
      <c r="A490" s="5" t="n"/>
      <c r="B490" s="5" t="n"/>
      <c r="C490" s="5" t="n"/>
      <c r="D490" s="5" t="n"/>
      <c r="E490" s="6" t="n"/>
      <c r="F490" s="6" t="n"/>
      <c r="G490" s="6">
        <f>IF(C490="Food",IF(AND(E490&lt;&gt;"",F490&lt;&gt;""),E490-F490,""),IF(C490="Specialty",IF(E490&lt;&gt;"",E490,""),IF(C490="Medical",IF(E490&lt;&gt;"",E490,""),IF(C490="Travel",IF(E490&lt;&gt;"",E490,""),IF(C490="Mileage",IF(E490&lt;&gt;"",E490,""),IF(C490="HSA/FSA",0,""))))))</f>
        <v/>
      </c>
      <c r="H490" s="5" t="n"/>
      <c r="I490" s="5" t="n"/>
    </row>
    <row r="491" ht="16" customHeight="1">
      <c r="A491" s="3" t="n"/>
      <c r="B491" s="3" t="n"/>
      <c r="C491" s="3" t="n"/>
      <c r="D491" s="3" t="n"/>
      <c r="E491" s="4" t="n"/>
      <c r="F491" s="4" t="n"/>
      <c r="G491" s="4">
        <f>IF(C491="Food",IF(AND(E491&lt;&gt;"",F491&lt;&gt;""),E491-F491,""),IF(C491="Specialty",IF(E491&lt;&gt;"",E491,""),IF(C491="Medical",IF(E491&lt;&gt;"",E491,""),IF(C491="Travel",IF(E491&lt;&gt;"",E491,""),IF(C491="Mileage",IF(E491&lt;&gt;"",E491,""),IF(C491="HSA/FSA",0,""))))))</f>
        <v/>
      </c>
      <c r="H491" s="3" t="n"/>
      <c r="I491" s="3" t="n"/>
    </row>
    <row r="492" ht="16" customHeight="1">
      <c r="A492" s="5" t="n"/>
      <c r="B492" s="5" t="n"/>
      <c r="C492" s="5" t="n"/>
      <c r="D492" s="5" t="n"/>
      <c r="E492" s="6" t="n"/>
      <c r="F492" s="6" t="n"/>
      <c r="G492" s="6">
        <f>IF(C492="Food",IF(AND(E492&lt;&gt;"",F492&lt;&gt;""),E492-F492,""),IF(C492="Specialty",IF(E492&lt;&gt;"",E492,""),IF(C492="Medical",IF(E492&lt;&gt;"",E492,""),IF(C492="Travel",IF(E492&lt;&gt;"",E492,""),IF(C492="Mileage",IF(E492&lt;&gt;"",E492,""),IF(C492="HSA/FSA",0,""))))))</f>
        <v/>
      </c>
      <c r="H492" s="5" t="n"/>
      <c r="I492" s="5" t="n"/>
    </row>
    <row r="493" ht="16" customHeight="1">
      <c r="A493" s="3" t="n"/>
      <c r="B493" s="3" t="n"/>
      <c r="C493" s="3" t="n"/>
      <c r="D493" s="3" t="n"/>
      <c r="E493" s="4" t="n"/>
      <c r="F493" s="4" t="n"/>
      <c r="G493" s="4">
        <f>IF(C493="Food",IF(AND(E493&lt;&gt;"",F493&lt;&gt;""),E493-F493,""),IF(C493="Specialty",IF(E493&lt;&gt;"",E493,""),IF(C493="Medical",IF(E493&lt;&gt;"",E493,""),IF(C493="Travel",IF(E493&lt;&gt;"",E493,""),IF(C493="Mileage",IF(E493&lt;&gt;"",E493,""),IF(C493="HSA/FSA",0,""))))))</f>
        <v/>
      </c>
      <c r="H493" s="3" t="n"/>
      <c r="I493" s="3" t="n"/>
    </row>
    <row r="494" ht="16" customHeight="1">
      <c r="A494" s="5" t="n"/>
      <c r="B494" s="5" t="n"/>
      <c r="C494" s="5" t="n"/>
      <c r="D494" s="5" t="n"/>
      <c r="E494" s="6" t="n"/>
      <c r="F494" s="6" t="n"/>
      <c r="G494" s="6">
        <f>IF(C494="Food",IF(AND(E494&lt;&gt;"",F494&lt;&gt;""),E494-F494,""),IF(C494="Specialty",IF(E494&lt;&gt;"",E494,""),IF(C494="Medical",IF(E494&lt;&gt;"",E494,""),IF(C494="Travel",IF(E494&lt;&gt;"",E494,""),IF(C494="Mileage",IF(E494&lt;&gt;"",E494,""),IF(C494="HSA/FSA",0,""))))))</f>
        <v/>
      </c>
      <c r="H494" s="5" t="n"/>
      <c r="I494" s="5" t="n"/>
    </row>
    <row r="495" ht="16" customHeight="1">
      <c r="A495" s="3" t="n"/>
      <c r="B495" s="3" t="n"/>
      <c r="C495" s="3" t="n"/>
      <c r="D495" s="3" t="n"/>
      <c r="E495" s="4" t="n"/>
      <c r="F495" s="4" t="n"/>
      <c r="G495" s="4">
        <f>IF(C495="Food",IF(AND(E495&lt;&gt;"",F495&lt;&gt;""),E495-F495,""),IF(C495="Specialty",IF(E495&lt;&gt;"",E495,""),IF(C495="Medical",IF(E495&lt;&gt;"",E495,""),IF(C495="Travel",IF(E495&lt;&gt;"",E495,""),IF(C495="Mileage",IF(E495&lt;&gt;"",E495,""),IF(C495="HSA/FSA",0,""))))))</f>
        <v/>
      </c>
      <c r="H495" s="3" t="n"/>
      <c r="I495" s="3" t="n"/>
    </row>
    <row r="496" ht="16" customHeight="1">
      <c r="A496" s="5" t="n"/>
      <c r="B496" s="5" t="n"/>
      <c r="C496" s="5" t="n"/>
      <c r="D496" s="5" t="n"/>
      <c r="E496" s="6" t="n"/>
      <c r="F496" s="6" t="n"/>
      <c r="G496" s="6">
        <f>IF(C496="Food",IF(AND(E496&lt;&gt;"",F496&lt;&gt;""),E496-F496,""),IF(C496="Specialty",IF(E496&lt;&gt;"",E496,""),IF(C496="Medical",IF(E496&lt;&gt;"",E496,""),IF(C496="Travel",IF(E496&lt;&gt;"",E496,""),IF(C496="Mileage",IF(E496&lt;&gt;"",E496,""),IF(C496="HSA/FSA",0,""))))))</f>
        <v/>
      </c>
      <c r="H496" s="5" t="n"/>
      <c r="I496" s="5" t="n"/>
    </row>
    <row r="497" ht="16" customHeight="1">
      <c r="A497" s="3" t="n"/>
      <c r="B497" s="3" t="n"/>
      <c r="C497" s="3" t="n"/>
      <c r="D497" s="3" t="n"/>
      <c r="E497" s="4" t="n"/>
      <c r="F497" s="4" t="n"/>
      <c r="G497" s="4">
        <f>IF(C497="Food",IF(AND(E497&lt;&gt;"",F497&lt;&gt;""),E497-F497,""),IF(C497="Specialty",IF(E497&lt;&gt;"",E497,""),IF(C497="Medical",IF(E497&lt;&gt;"",E497,""),IF(C497="Travel",IF(E497&lt;&gt;"",E497,""),IF(C497="Mileage",IF(E497&lt;&gt;"",E497,""),IF(C497="HSA/FSA",0,""))))))</f>
        <v/>
      </c>
      <c r="H497" s="3" t="n"/>
      <c r="I497" s="3" t="n"/>
    </row>
    <row r="498" ht="16" customHeight="1">
      <c r="A498" s="5" t="n"/>
      <c r="B498" s="5" t="n"/>
      <c r="C498" s="5" t="n"/>
      <c r="D498" s="5" t="n"/>
      <c r="E498" s="6" t="n"/>
      <c r="F498" s="6" t="n"/>
      <c r="G498" s="6">
        <f>IF(C498="Food",IF(AND(E498&lt;&gt;"",F498&lt;&gt;""),E498-F498,""),IF(C498="Specialty",IF(E498&lt;&gt;"",E498,""),IF(C498="Medical",IF(E498&lt;&gt;"",E498,""),IF(C498="Travel",IF(E498&lt;&gt;"",E498,""),IF(C498="Mileage",IF(E498&lt;&gt;"",E498,""),IF(C498="HSA/FSA",0,""))))))</f>
        <v/>
      </c>
      <c r="H498" s="5" t="n"/>
      <c r="I498" s="5" t="n"/>
    </row>
    <row r="499" ht="16" customHeight="1">
      <c r="A499" s="3" t="n"/>
      <c r="B499" s="3" t="n"/>
      <c r="C499" s="3" t="n"/>
      <c r="D499" s="3" t="n"/>
      <c r="E499" s="4" t="n"/>
      <c r="F499" s="4" t="n"/>
      <c r="G499" s="4">
        <f>IF(C499="Food",IF(AND(E499&lt;&gt;"",F499&lt;&gt;""),E499-F499,""),IF(C499="Specialty",IF(E499&lt;&gt;"",E499,""),IF(C499="Medical",IF(E499&lt;&gt;"",E499,""),IF(C499="Travel",IF(E499&lt;&gt;"",E499,""),IF(C499="Mileage",IF(E499&lt;&gt;"",E499,""),IF(C499="HSA/FSA",0,""))))))</f>
        <v/>
      </c>
      <c r="H499" s="3" t="n"/>
      <c r="I499" s="3" t="n"/>
    </row>
    <row r="500" ht="16" customHeight="1">
      <c r="A500" s="5" t="n"/>
      <c r="B500" s="5" t="n"/>
      <c r="C500" s="5" t="n"/>
      <c r="D500" s="5" t="n"/>
      <c r="E500" s="6" t="n"/>
      <c r="F500" s="6" t="n"/>
      <c r="G500" s="6">
        <f>IF(C500="Food",IF(AND(E500&lt;&gt;"",F500&lt;&gt;""),E500-F500,""),IF(C500="Specialty",IF(E500&lt;&gt;"",E500,""),IF(C500="Medical",IF(E500&lt;&gt;"",E500,""),IF(C500="Travel",IF(E500&lt;&gt;"",E500,""),IF(C500="Mileage",IF(E500&lt;&gt;"",E500,""),IF(C500="HSA/FSA",0,""))))))</f>
        <v/>
      </c>
      <c r="H500" s="5" t="n"/>
      <c r="I500" s="5" t="n"/>
    </row>
    <row r="501" ht="16" customHeight="1">
      <c r="A501" s="3" t="n"/>
      <c r="B501" s="3" t="n"/>
      <c r="C501" s="3" t="n"/>
      <c r="D501" s="3" t="n"/>
      <c r="E501" s="4" t="n"/>
      <c r="F501" s="4" t="n"/>
      <c r="G501" s="4">
        <f>IF(C501="Food",IF(AND(E501&lt;&gt;"",F501&lt;&gt;""),E501-F501,""),IF(C501="Specialty",IF(E501&lt;&gt;"",E501,""),IF(C501="Medical",IF(E501&lt;&gt;"",E501,""),IF(C501="Travel",IF(E501&lt;&gt;"",E501,""),IF(C501="Mileage",IF(E501&lt;&gt;"",E501,""),IF(C501="HSA/FSA",0,""))))))</f>
        <v/>
      </c>
      <c r="H501" s="3" t="n"/>
      <c r="I501" s="3" t="n"/>
    </row>
    <row r="502" ht="16" customHeight="1">
      <c r="A502" s="5" t="n"/>
      <c r="B502" s="5" t="n"/>
      <c r="C502" s="5" t="n"/>
      <c r="D502" s="5" t="n"/>
      <c r="E502" s="6" t="n"/>
      <c r="F502" s="6" t="n"/>
      <c r="G502" s="6">
        <f>IF(C502="Food",IF(AND(E502&lt;&gt;"",F502&lt;&gt;""),E502-F502,""),IF(C502="Specialty",IF(E502&lt;&gt;"",E502,""),IF(C502="Medical",IF(E502&lt;&gt;"",E502,""),IF(C502="Travel",IF(E502&lt;&gt;"",E502,""),IF(C502="Mileage",IF(E502&lt;&gt;"",E502,""),IF(C502="HSA/FSA",0,""))))))</f>
        <v/>
      </c>
      <c r="H502" s="5" t="n"/>
      <c r="I502" s="5" t="n"/>
    </row>
    <row r="503" ht="16" customHeight="1">
      <c r="A503" s="3" t="n"/>
      <c r="B503" s="3" t="n"/>
      <c r="C503" s="3" t="n"/>
      <c r="D503" s="3" t="n"/>
      <c r="E503" s="4" t="n"/>
      <c r="F503" s="4" t="n"/>
      <c r="G503" s="4">
        <f>IF(C503="Food",IF(AND(E503&lt;&gt;"",F503&lt;&gt;""),E503-F503,""),IF(C503="Specialty",IF(E503&lt;&gt;"",E503,""),IF(C503="Medical",IF(E503&lt;&gt;"",E503,""),IF(C503="Travel",IF(E503&lt;&gt;"",E503,""),IF(C503="Mileage",IF(E503&lt;&gt;"",E503,""),IF(C503="HSA/FSA",0,""))))))</f>
        <v/>
      </c>
      <c r="H503" s="3" t="n"/>
      <c r="I503" s="3" t="n"/>
    </row>
    <row r="504" ht="16" customHeight="1">
      <c r="A504" s="5" t="n"/>
      <c r="B504" s="5" t="n"/>
      <c r="C504" s="5" t="n"/>
      <c r="D504" s="5" t="n"/>
      <c r="E504" s="6" t="n"/>
      <c r="F504" s="6" t="n"/>
      <c r="G504" s="6">
        <f>IF(C504="Food",IF(AND(E504&lt;&gt;"",F504&lt;&gt;""),E504-F504,""),IF(C504="Specialty",IF(E504&lt;&gt;"",E504,""),IF(C504="Medical",IF(E504&lt;&gt;"",E504,""),IF(C504="Travel",IF(E504&lt;&gt;"",E504,""),IF(C504="Mileage",IF(E504&lt;&gt;"",E504,""),IF(C504="HSA/FSA",0,""))))))</f>
        <v/>
      </c>
      <c r="H504" s="5" t="n"/>
      <c r="I504" s="5" t="n"/>
    </row>
    <row r="505" ht="16" customHeight="1">
      <c r="A505" s="3" t="n"/>
      <c r="B505" s="3" t="n"/>
      <c r="C505" s="3" t="n"/>
      <c r="D505" s="3" t="n"/>
      <c r="E505" s="4" t="n"/>
      <c r="F505" s="4" t="n"/>
      <c r="G505" s="4">
        <f>IF(C505="Food",IF(AND(E505&lt;&gt;"",F505&lt;&gt;""),E505-F505,""),IF(C505="Specialty",IF(E505&lt;&gt;"",E505,""),IF(C505="Medical",IF(E505&lt;&gt;"",E505,""),IF(C505="Travel",IF(E505&lt;&gt;"",E505,""),IF(C505="Mileage",IF(E505&lt;&gt;"",E505,""),IF(C505="HSA/FSA",0,""))))))</f>
        <v/>
      </c>
      <c r="H505" s="3" t="n"/>
      <c r="I505" s="3" t="n"/>
    </row>
    <row r="506" ht="16" customHeight="1">
      <c r="A506" s="5" t="n"/>
      <c r="B506" s="5" t="n"/>
      <c r="C506" s="5" t="n"/>
      <c r="D506" s="5" t="n"/>
      <c r="E506" s="6" t="n"/>
      <c r="F506" s="6" t="n"/>
      <c r="G506" s="6">
        <f>IF(C506="Food",IF(AND(E506&lt;&gt;"",F506&lt;&gt;""),E506-F506,""),IF(C506="Specialty",IF(E506&lt;&gt;"",E506,""),IF(C506="Medical",IF(E506&lt;&gt;"",E506,""),IF(C506="Travel",IF(E506&lt;&gt;"",E506,""),IF(C506="Mileage",IF(E506&lt;&gt;"",E506,""),IF(C506="HSA/FSA",0,""))))))</f>
        <v/>
      </c>
      <c r="H506" s="5" t="n"/>
      <c r="I506" s="5" t="n"/>
    </row>
    <row r="507" ht="16" customHeight="1">
      <c r="A507" s="3" t="n"/>
      <c r="B507" s="3" t="n"/>
      <c r="C507" s="3" t="n"/>
      <c r="D507" s="3" t="n"/>
      <c r="E507" s="4" t="n"/>
      <c r="F507" s="4" t="n"/>
      <c r="G507" s="4">
        <f>IF(C507="Food",IF(AND(E507&lt;&gt;"",F507&lt;&gt;""),E507-F507,""),IF(C507="Specialty",IF(E507&lt;&gt;"",E507,""),IF(C507="Medical",IF(E507&lt;&gt;"",E507,""),IF(C507="Travel",IF(E507&lt;&gt;"",E507,""),IF(C507="Mileage",IF(E507&lt;&gt;"",E507,""),IF(C507="HSA/FSA",0,""))))))</f>
        <v/>
      </c>
      <c r="H507" s="3" t="n"/>
      <c r="I507" s="3" t="n"/>
    </row>
    <row r="508" ht="16" customHeight="1">
      <c r="A508" s="5" t="n"/>
      <c r="B508" s="5" t="n"/>
      <c r="C508" s="5" t="n"/>
      <c r="D508" s="5" t="n"/>
      <c r="E508" s="6" t="n"/>
      <c r="F508" s="6" t="n"/>
      <c r="G508" s="6">
        <f>IF(C508="Food",IF(AND(E508&lt;&gt;"",F508&lt;&gt;""),E508-F508,""),IF(C508="Specialty",IF(E508&lt;&gt;"",E508,""),IF(C508="Medical",IF(E508&lt;&gt;"",E508,""),IF(C508="Travel",IF(E508&lt;&gt;"",E508,""),IF(C508="Mileage",IF(E508&lt;&gt;"",E508,""),IF(C508="HSA/FSA",0,""))))))</f>
        <v/>
      </c>
      <c r="H508" s="5" t="n"/>
      <c r="I508" s="5" t="n"/>
    </row>
    <row r="509" ht="16" customHeight="1">
      <c r="A509" s="3" t="n"/>
      <c r="B509" s="3" t="n"/>
      <c r="C509" s="3" t="n"/>
      <c r="D509" s="3" t="n"/>
      <c r="E509" s="4" t="n"/>
      <c r="F509" s="4" t="n"/>
      <c r="G509" s="4">
        <f>IF(C509="Food",IF(AND(E509&lt;&gt;"",F509&lt;&gt;""),E509-F509,""),IF(C509="Specialty",IF(E509&lt;&gt;"",E509,""),IF(C509="Medical",IF(E509&lt;&gt;"",E509,""),IF(C509="Travel",IF(E509&lt;&gt;"",E509,""),IF(C509="Mileage",IF(E509&lt;&gt;"",E509,""),IF(C509="HSA/FSA",0,""))))))</f>
        <v/>
      </c>
      <c r="H509" s="3" t="n"/>
      <c r="I509" s="3" t="n"/>
    </row>
    <row r="510" ht="16" customHeight="1">
      <c r="A510" s="5" t="n"/>
      <c r="B510" s="5" t="n"/>
      <c r="C510" s="5" t="n"/>
      <c r="D510" s="5" t="n"/>
      <c r="E510" s="6" t="n"/>
      <c r="F510" s="6" t="n"/>
      <c r="G510" s="6">
        <f>IF(C510="Food",IF(AND(E510&lt;&gt;"",F510&lt;&gt;""),E510-F510,""),IF(C510="Specialty",IF(E510&lt;&gt;"",E510,""),IF(C510="Medical",IF(E510&lt;&gt;"",E510,""),IF(C510="Travel",IF(E510&lt;&gt;"",E510,""),IF(C510="Mileage",IF(E510&lt;&gt;"",E510,""),IF(C510="HSA/FSA",0,""))))))</f>
        <v/>
      </c>
      <c r="H510" s="5" t="n"/>
      <c r="I510" s="5" t="n"/>
    </row>
    <row r="511" ht="16" customHeight="1">
      <c r="A511" s="3" t="n"/>
      <c r="B511" s="3" t="n"/>
      <c r="C511" s="3" t="n"/>
      <c r="D511" s="3" t="n"/>
      <c r="E511" s="4" t="n"/>
      <c r="F511" s="4" t="n"/>
      <c r="G511" s="4">
        <f>IF(C511="Food",IF(AND(E511&lt;&gt;"",F511&lt;&gt;""),E511-F511,""),IF(C511="Specialty",IF(E511&lt;&gt;"",E511,""),IF(C511="Medical",IF(E511&lt;&gt;"",E511,""),IF(C511="Travel",IF(E511&lt;&gt;"",E511,""),IF(C511="Mileage",IF(E511&lt;&gt;"",E511,""),IF(C511="HSA/FSA",0,""))))))</f>
        <v/>
      </c>
      <c r="H511" s="3" t="n"/>
      <c r="I511" s="3" t="n"/>
    </row>
    <row r="512" ht="16" customHeight="1">
      <c r="A512" s="5" t="n"/>
      <c r="B512" s="5" t="n"/>
      <c r="C512" s="5" t="n"/>
      <c r="D512" s="5" t="n"/>
      <c r="E512" s="6" t="n"/>
      <c r="F512" s="6" t="n"/>
      <c r="G512" s="6">
        <f>IF(C512="Food",IF(AND(E512&lt;&gt;"",F512&lt;&gt;""),E512-F512,""),IF(C512="Specialty",IF(E512&lt;&gt;"",E512,""),IF(C512="Medical",IF(E512&lt;&gt;"",E512,""),IF(C512="Travel",IF(E512&lt;&gt;"",E512,""),IF(C512="Mileage",IF(E512&lt;&gt;"",E512,""),IF(C512="HSA/FSA",0,""))))))</f>
        <v/>
      </c>
      <c r="H512" s="5" t="n"/>
      <c r="I512" s="5" t="n"/>
    </row>
    <row r="513" ht="16" customHeight="1">
      <c r="A513" s="3" t="n"/>
      <c r="B513" s="3" t="n"/>
      <c r="C513" s="3" t="n"/>
      <c r="D513" s="3" t="n"/>
      <c r="E513" s="4" t="n"/>
      <c r="F513" s="4" t="n"/>
      <c r="G513" s="4">
        <f>IF(C513="Food",IF(AND(E513&lt;&gt;"",F513&lt;&gt;""),E513-F513,""),IF(C513="Specialty",IF(E513&lt;&gt;"",E513,""),IF(C513="Medical",IF(E513&lt;&gt;"",E513,""),IF(C513="Travel",IF(E513&lt;&gt;"",E513,""),IF(C513="Mileage",IF(E513&lt;&gt;"",E513,""),IF(C513="HSA/FSA",0,""))))))</f>
        <v/>
      </c>
      <c r="H513" s="3" t="n"/>
      <c r="I513" s="3" t="n"/>
    </row>
    <row r="514" ht="16" customHeight="1">
      <c r="A514" s="5" t="n"/>
      <c r="B514" s="5" t="n"/>
      <c r="C514" s="5" t="n"/>
      <c r="D514" s="5" t="n"/>
      <c r="E514" s="6" t="n"/>
      <c r="F514" s="6" t="n"/>
      <c r="G514" s="6">
        <f>IF(C514="Food",IF(AND(E514&lt;&gt;"",F514&lt;&gt;""),E514-F514,""),IF(C514="Specialty",IF(E514&lt;&gt;"",E514,""),IF(C514="Medical",IF(E514&lt;&gt;"",E514,""),IF(C514="Travel",IF(E514&lt;&gt;"",E514,""),IF(C514="Mileage",IF(E514&lt;&gt;"",E514,""),IF(C514="HSA/FSA",0,""))))))</f>
        <v/>
      </c>
      <c r="H514" s="5" t="n"/>
      <c r="I514" s="5" t="n"/>
    </row>
    <row r="515" ht="16" customHeight="1">
      <c r="A515" s="3" t="n"/>
      <c r="B515" s="3" t="n"/>
      <c r="C515" s="3" t="n"/>
      <c r="D515" s="3" t="n"/>
      <c r="E515" s="4" t="n"/>
      <c r="F515" s="4" t="n"/>
      <c r="G515" s="4">
        <f>IF(C515="Food",IF(AND(E515&lt;&gt;"",F515&lt;&gt;""),E515-F515,""),IF(C515="Specialty",IF(E515&lt;&gt;"",E515,""),IF(C515="Medical",IF(E515&lt;&gt;"",E515,""),IF(C515="Travel",IF(E515&lt;&gt;"",E515,""),IF(C515="Mileage",IF(E515&lt;&gt;"",E515,""),IF(C515="HSA/FSA",0,""))))))</f>
        <v/>
      </c>
      <c r="H515" s="3" t="n"/>
      <c r="I515" s="3" t="n"/>
    </row>
    <row r="516" ht="16" customHeight="1">
      <c r="A516" s="5" t="n"/>
      <c r="B516" s="5" t="n"/>
      <c r="C516" s="5" t="n"/>
      <c r="D516" s="5" t="n"/>
      <c r="E516" s="6" t="n"/>
      <c r="F516" s="6" t="n"/>
      <c r="G516" s="6">
        <f>IF(C516="Food",IF(AND(E516&lt;&gt;"",F516&lt;&gt;""),E516-F516,""),IF(C516="Specialty",IF(E516&lt;&gt;"",E516,""),IF(C516="Medical",IF(E516&lt;&gt;"",E516,""),IF(C516="Travel",IF(E516&lt;&gt;"",E516,""),IF(C516="Mileage",IF(E516&lt;&gt;"",E516,""),IF(C516="HSA/FSA",0,""))))))</f>
        <v/>
      </c>
      <c r="H516" s="5" t="n"/>
      <c r="I516" s="5" t="n"/>
    </row>
    <row r="517" ht="16" customHeight="1">
      <c r="A517" s="3" t="n"/>
      <c r="B517" s="3" t="n"/>
      <c r="C517" s="3" t="n"/>
      <c r="D517" s="3" t="n"/>
      <c r="E517" s="4" t="n"/>
      <c r="F517" s="4" t="n"/>
      <c r="G517" s="4">
        <f>IF(C517="Food",IF(AND(E517&lt;&gt;"",F517&lt;&gt;""),E517-F517,""),IF(C517="Specialty",IF(E517&lt;&gt;"",E517,""),IF(C517="Medical",IF(E517&lt;&gt;"",E517,""),IF(C517="Travel",IF(E517&lt;&gt;"",E517,""),IF(C517="Mileage",IF(E517&lt;&gt;"",E517,""),IF(C517="HSA/FSA",0,""))))))</f>
        <v/>
      </c>
      <c r="H517" s="3" t="n"/>
      <c r="I517" s="3" t="n"/>
    </row>
    <row r="518" ht="16" customHeight="1">
      <c r="A518" s="5" t="n"/>
      <c r="B518" s="5" t="n"/>
      <c r="C518" s="5" t="n"/>
      <c r="D518" s="5" t="n"/>
      <c r="E518" s="6" t="n"/>
      <c r="F518" s="6" t="n"/>
      <c r="G518" s="6">
        <f>IF(C518="Food",IF(AND(E518&lt;&gt;"",F518&lt;&gt;""),E518-F518,""),IF(C518="Specialty",IF(E518&lt;&gt;"",E518,""),IF(C518="Medical",IF(E518&lt;&gt;"",E518,""),IF(C518="Travel",IF(E518&lt;&gt;"",E518,""),IF(C518="Mileage",IF(E518&lt;&gt;"",E518,""),IF(C518="HSA/FSA",0,""))))))</f>
        <v/>
      </c>
      <c r="H518" s="5" t="n"/>
      <c r="I518" s="5" t="n"/>
    </row>
    <row r="519" ht="16" customHeight="1">
      <c r="A519" s="3" t="n"/>
      <c r="B519" s="3" t="n"/>
      <c r="C519" s="3" t="n"/>
      <c r="D519" s="3" t="n"/>
      <c r="E519" s="4" t="n"/>
      <c r="F519" s="4" t="n"/>
      <c r="G519" s="4">
        <f>IF(C519="Food",IF(AND(E519&lt;&gt;"",F519&lt;&gt;""),E519-F519,""),IF(C519="Specialty",IF(E519&lt;&gt;"",E519,""),IF(C519="Medical",IF(E519&lt;&gt;"",E519,""),IF(C519="Travel",IF(E519&lt;&gt;"",E519,""),IF(C519="Mileage",IF(E519&lt;&gt;"",E519,""),IF(C519="HSA/FSA",0,""))))))</f>
        <v/>
      </c>
      <c r="H519" s="3" t="n"/>
      <c r="I519" s="3" t="n"/>
    </row>
    <row r="520" ht="16" customHeight="1">
      <c r="A520" s="5" t="n"/>
      <c r="B520" s="5" t="n"/>
      <c r="C520" s="5" t="n"/>
      <c r="D520" s="5" t="n"/>
      <c r="E520" s="6" t="n"/>
      <c r="F520" s="6" t="n"/>
      <c r="G520" s="6">
        <f>IF(C520="Food",IF(AND(E520&lt;&gt;"",F520&lt;&gt;""),E520-F520,""),IF(C520="Specialty",IF(E520&lt;&gt;"",E520,""),IF(C520="Medical",IF(E520&lt;&gt;"",E520,""),IF(C520="Travel",IF(E520&lt;&gt;"",E520,""),IF(C520="Mileage",IF(E520&lt;&gt;"",E520,""),IF(C520="HSA/FSA",0,""))))))</f>
        <v/>
      </c>
      <c r="H520" s="5" t="n"/>
      <c r="I520" s="5" t="n"/>
    </row>
    <row r="521" ht="16" customHeight="1">
      <c r="A521" s="3" t="n"/>
      <c r="B521" s="3" t="n"/>
      <c r="C521" s="3" t="n"/>
      <c r="D521" s="3" t="n"/>
      <c r="E521" s="4" t="n"/>
      <c r="F521" s="4" t="n"/>
      <c r="G521" s="4">
        <f>IF(C521="Food",IF(AND(E521&lt;&gt;"",F521&lt;&gt;""),E521-F521,""),IF(C521="Specialty",IF(E521&lt;&gt;"",E521,""),IF(C521="Medical",IF(E521&lt;&gt;"",E521,""),IF(C521="Travel",IF(E521&lt;&gt;"",E521,""),IF(C521="Mileage",IF(E521&lt;&gt;"",E521,""),IF(C521="HSA/FSA",0,""))))))</f>
        <v/>
      </c>
      <c r="H521" s="3" t="n"/>
      <c r="I521" s="3" t="n"/>
    </row>
    <row r="522" ht="16" customHeight="1">
      <c r="A522" s="5" t="n"/>
      <c r="B522" s="5" t="n"/>
      <c r="C522" s="5" t="n"/>
      <c r="D522" s="5" t="n"/>
      <c r="E522" s="6" t="n"/>
      <c r="F522" s="6" t="n"/>
      <c r="G522" s="6">
        <f>IF(C522="Food",IF(AND(E522&lt;&gt;"",F522&lt;&gt;""),E522-F522,""),IF(C522="Specialty",IF(E522&lt;&gt;"",E522,""),IF(C522="Medical",IF(E522&lt;&gt;"",E522,""),IF(C522="Travel",IF(E522&lt;&gt;"",E522,""),IF(C522="Mileage",IF(E522&lt;&gt;"",E522,""),IF(C522="HSA/FSA",0,""))))))</f>
        <v/>
      </c>
      <c r="H522" s="5" t="n"/>
      <c r="I522" s="5" t="n"/>
    </row>
    <row r="523" ht="16" customHeight="1">
      <c r="A523" s="3" t="n"/>
      <c r="B523" s="3" t="n"/>
      <c r="C523" s="3" t="n"/>
      <c r="D523" s="3" t="n"/>
      <c r="E523" s="4" t="n"/>
      <c r="F523" s="4" t="n"/>
      <c r="G523" s="4">
        <f>IF(C523="Food",IF(AND(E523&lt;&gt;"",F523&lt;&gt;""),E523-F523,""),IF(C523="Specialty",IF(E523&lt;&gt;"",E523,""),IF(C523="Medical",IF(E523&lt;&gt;"",E523,""),IF(C523="Travel",IF(E523&lt;&gt;"",E523,""),IF(C523="Mileage",IF(E523&lt;&gt;"",E523,""),IF(C523="HSA/FSA",0,""))))))</f>
        <v/>
      </c>
      <c r="H523" s="3" t="n"/>
      <c r="I523" s="3" t="n"/>
    </row>
    <row r="524" ht="16" customHeight="1">
      <c r="A524" s="5" t="n"/>
      <c r="B524" s="5" t="n"/>
      <c r="C524" s="5" t="n"/>
      <c r="D524" s="5" t="n"/>
      <c r="E524" s="6" t="n"/>
      <c r="F524" s="6" t="n"/>
      <c r="G524" s="6">
        <f>IF(C524="Food",IF(AND(E524&lt;&gt;"",F524&lt;&gt;""),E524-F524,""),IF(C524="Specialty",IF(E524&lt;&gt;"",E524,""),IF(C524="Medical",IF(E524&lt;&gt;"",E524,""),IF(C524="Travel",IF(E524&lt;&gt;"",E524,""),IF(C524="Mileage",IF(E524&lt;&gt;"",E524,""),IF(C524="HSA/FSA",0,""))))))</f>
        <v/>
      </c>
      <c r="H524" s="5" t="n"/>
      <c r="I524" s="5" t="n"/>
    </row>
    <row r="525" ht="16" customHeight="1">
      <c r="A525" s="3" t="n"/>
      <c r="B525" s="3" t="n"/>
      <c r="C525" s="3" t="n"/>
      <c r="D525" s="3" t="n"/>
      <c r="E525" s="4" t="n"/>
      <c r="F525" s="4" t="n"/>
      <c r="G525" s="4">
        <f>IF(C525="Food",IF(AND(E525&lt;&gt;"",F525&lt;&gt;""),E525-F525,""),IF(C525="Specialty",IF(E525&lt;&gt;"",E525,""),IF(C525="Medical",IF(E525&lt;&gt;"",E525,""),IF(C525="Travel",IF(E525&lt;&gt;"",E525,""),IF(C525="Mileage",IF(E525&lt;&gt;"",E525,""),IF(C525="HSA/FSA",0,""))))))</f>
        <v/>
      </c>
      <c r="H525" s="3" t="n"/>
      <c r="I525" s="3" t="n"/>
    </row>
    <row r="526" ht="16" customHeight="1">
      <c r="A526" s="5" t="n"/>
      <c r="B526" s="5" t="n"/>
      <c r="C526" s="5" t="n"/>
      <c r="D526" s="5" t="n"/>
      <c r="E526" s="6" t="n"/>
      <c r="F526" s="6" t="n"/>
      <c r="G526" s="6">
        <f>IF(C526="Food",IF(AND(E526&lt;&gt;"",F526&lt;&gt;""),E526-F526,""),IF(C526="Specialty",IF(E526&lt;&gt;"",E526,""),IF(C526="Medical",IF(E526&lt;&gt;"",E526,""),IF(C526="Travel",IF(E526&lt;&gt;"",E526,""),IF(C526="Mileage",IF(E526&lt;&gt;"",E526,""),IF(C526="HSA/FSA",0,""))))))</f>
        <v/>
      </c>
      <c r="H526" s="5" t="n"/>
      <c r="I526" s="5" t="n"/>
    </row>
    <row r="527" ht="16" customHeight="1">
      <c r="A527" s="3" t="n"/>
      <c r="B527" s="3" t="n"/>
      <c r="C527" s="3" t="n"/>
      <c r="D527" s="3" t="n"/>
      <c r="E527" s="4" t="n"/>
      <c r="F527" s="4" t="n"/>
      <c r="G527" s="4">
        <f>IF(C527="Food",IF(AND(E527&lt;&gt;"",F527&lt;&gt;""),E527-F527,""),IF(C527="Specialty",IF(E527&lt;&gt;"",E527,""),IF(C527="Medical",IF(E527&lt;&gt;"",E527,""),IF(C527="Travel",IF(E527&lt;&gt;"",E527,""),IF(C527="Mileage",IF(E527&lt;&gt;"",E527,""),IF(C527="HSA/FSA",0,""))))))</f>
        <v/>
      </c>
      <c r="H527" s="3" t="n"/>
      <c r="I527" s="3" t="n"/>
    </row>
    <row r="528" ht="16" customHeight="1">
      <c r="A528" s="5" t="n"/>
      <c r="B528" s="5" t="n"/>
      <c r="C528" s="5" t="n"/>
      <c r="D528" s="5" t="n"/>
      <c r="E528" s="6" t="n"/>
      <c r="F528" s="6" t="n"/>
      <c r="G528" s="6">
        <f>IF(C528="Food",IF(AND(E528&lt;&gt;"",F528&lt;&gt;""),E528-F528,""),IF(C528="Specialty",IF(E528&lt;&gt;"",E528,""),IF(C528="Medical",IF(E528&lt;&gt;"",E528,""),IF(C528="Travel",IF(E528&lt;&gt;"",E528,""),IF(C528="Mileage",IF(E528&lt;&gt;"",E528,""),IF(C528="HSA/FSA",0,""))))))</f>
        <v/>
      </c>
      <c r="H528" s="5" t="n"/>
      <c r="I528" s="5" t="n"/>
    </row>
    <row r="529" ht="16" customHeight="1">
      <c r="A529" s="3" t="n"/>
      <c r="B529" s="3" t="n"/>
      <c r="C529" s="3" t="n"/>
      <c r="D529" s="3" t="n"/>
      <c r="E529" s="4" t="n"/>
      <c r="F529" s="4" t="n"/>
      <c r="G529" s="4">
        <f>IF(C529="Food",IF(AND(E529&lt;&gt;"",F529&lt;&gt;""),E529-F529,""),IF(C529="Specialty",IF(E529&lt;&gt;"",E529,""),IF(C529="Medical",IF(E529&lt;&gt;"",E529,""),IF(C529="Travel",IF(E529&lt;&gt;"",E529,""),IF(C529="Mileage",IF(E529&lt;&gt;"",E529,""),IF(C529="HSA/FSA",0,""))))))</f>
        <v/>
      </c>
      <c r="H529" s="3" t="n"/>
      <c r="I529" s="3" t="n"/>
    </row>
    <row r="530" ht="16" customHeight="1">
      <c r="A530" s="5" t="n"/>
      <c r="B530" s="5" t="n"/>
      <c r="C530" s="5" t="n"/>
      <c r="D530" s="5" t="n"/>
      <c r="E530" s="6" t="n"/>
      <c r="F530" s="6" t="n"/>
      <c r="G530" s="6">
        <f>IF(C530="Food",IF(AND(E530&lt;&gt;"",F530&lt;&gt;""),E530-F530,""),IF(C530="Specialty",IF(E530&lt;&gt;"",E530,""),IF(C530="Medical",IF(E530&lt;&gt;"",E530,""),IF(C530="Travel",IF(E530&lt;&gt;"",E530,""),IF(C530="Mileage",IF(E530&lt;&gt;"",E530,""),IF(C530="HSA/FSA",0,""))))))</f>
        <v/>
      </c>
      <c r="H530" s="5" t="n"/>
      <c r="I530" s="5" t="n"/>
    </row>
    <row r="531" ht="16" customHeight="1">
      <c r="A531" s="3" t="n"/>
      <c r="B531" s="3" t="n"/>
      <c r="C531" s="3" t="n"/>
      <c r="D531" s="3" t="n"/>
      <c r="E531" s="4" t="n"/>
      <c r="F531" s="4" t="n"/>
      <c r="G531" s="4">
        <f>IF(C531="Food",IF(AND(E531&lt;&gt;"",F531&lt;&gt;""),E531-F531,""),IF(C531="Specialty",IF(E531&lt;&gt;"",E531,""),IF(C531="Medical",IF(E531&lt;&gt;"",E531,""),IF(C531="Travel",IF(E531&lt;&gt;"",E531,""),IF(C531="Mileage",IF(E531&lt;&gt;"",E531,""),IF(C531="HSA/FSA",0,""))))))</f>
        <v/>
      </c>
      <c r="H531" s="3" t="n"/>
      <c r="I531" s="3" t="n"/>
    </row>
    <row r="532" ht="16" customHeight="1">
      <c r="A532" s="5" t="n"/>
      <c r="B532" s="5" t="n"/>
      <c r="C532" s="5" t="n"/>
      <c r="D532" s="5" t="n"/>
      <c r="E532" s="6" t="n"/>
      <c r="F532" s="6" t="n"/>
      <c r="G532" s="6">
        <f>IF(C532="Food",IF(AND(E532&lt;&gt;"",F532&lt;&gt;""),E532-F532,""),IF(C532="Specialty",IF(E532&lt;&gt;"",E532,""),IF(C532="Medical",IF(E532&lt;&gt;"",E532,""),IF(C532="Travel",IF(E532&lt;&gt;"",E532,""),IF(C532="Mileage",IF(E532&lt;&gt;"",E532,""),IF(C532="HSA/FSA",0,""))))))</f>
        <v/>
      </c>
      <c r="H532" s="5" t="n"/>
      <c r="I532" s="5" t="n"/>
    </row>
    <row r="533" ht="16" customHeight="1">
      <c r="A533" s="3" t="n"/>
      <c r="B533" s="3" t="n"/>
      <c r="C533" s="3" t="n"/>
      <c r="D533" s="3" t="n"/>
      <c r="E533" s="4" t="n"/>
      <c r="F533" s="4" t="n"/>
      <c r="G533" s="4">
        <f>IF(C533="Food",IF(AND(E533&lt;&gt;"",F533&lt;&gt;""),E533-F533,""),IF(C533="Specialty",IF(E533&lt;&gt;"",E533,""),IF(C533="Medical",IF(E533&lt;&gt;"",E533,""),IF(C533="Travel",IF(E533&lt;&gt;"",E533,""),IF(C533="Mileage",IF(E533&lt;&gt;"",E533,""),IF(C533="HSA/FSA",0,""))))))</f>
        <v/>
      </c>
      <c r="H533" s="3" t="n"/>
      <c r="I533" s="3" t="n"/>
    </row>
    <row r="534" ht="16" customHeight="1">
      <c r="A534" s="5" t="n"/>
      <c r="B534" s="5" t="n"/>
      <c r="C534" s="5" t="n"/>
      <c r="D534" s="5" t="n"/>
      <c r="E534" s="6" t="n"/>
      <c r="F534" s="6" t="n"/>
      <c r="G534" s="6">
        <f>IF(C534="Food",IF(AND(E534&lt;&gt;"",F534&lt;&gt;""),E534-F534,""),IF(C534="Specialty",IF(E534&lt;&gt;"",E534,""),IF(C534="Medical",IF(E534&lt;&gt;"",E534,""),IF(C534="Travel",IF(E534&lt;&gt;"",E534,""),IF(C534="Mileage",IF(E534&lt;&gt;"",E534,""),IF(C534="HSA/FSA",0,""))))))</f>
        <v/>
      </c>
      <c r="H534" s="5" t="n"/>
      <c r="I534" s="5" t="n"/>
    </row>
    <row r="535" ht="16" customHeight="1">
      <c r="A535" s="3" t="n"/>
      <c r="B535" s="3" t="n"/>
      <c r="C535" s="3" t="n"/>
      <c r="D535" s="3" t="n"/>
      <c r="E535" s="4" t="n"/>
      <c r="F535" s="4" t="n"/>
      <c r="G535" s="4">
        <f>IF(C535="Food",IF(AND(E535&lt;&gt;"",F535&lt;&gt;""),E535-F535,""),IF(C535="Specialty",IF(E535&lt;&gt;"",E535,""),IF(C535="Medical",IF(E535&lt;&gt;"",E535,""),IF(C535="Travel",IF(E535&lt;&gt;"",E535,""),IF(C535="Mileage",IF(E535&lt;&gt;"",E535,""),IF(C535="HSA/FSA",0,""))))))</f>
        <v/>
      </c>
      <c r="H535" s="3" t="n"/>
      <c r="I535" s="3" t="n"/>
    </row>
    <row r="536" ht="16" customHeight="1">
      <c r="A536" s="5" t="n"/>
      <c r="B536" s="5" t="n"/>
      <c r="C536" s="5" t="n"/>
      <c r="D536" s="5" t="n"/>
      <c r="E536" s="6" t="n"/>
      <c r="F536" s="6" t="n"/>
      <c r="G536" s="6">
        <f>IF(C536="Food",IF(AND(E536&lt;&gt;"",F536&lt;&gt;""),E536-F536,""),IF(C536="Specialty",IF(E536&lt;&gt;"",E536,""),IF(C536="Medical",IF(E536&lt;&gt;"",E536,""),IF(C536="Travel",IF(E536&lt;&gt;"",E536,""),IF(C536="Mileage",IF(E536&lt;&gt;"",E536,""),IF(C536="HSA/FSA",0,""))))))</f>
        <v/>
      </c>
      <c r="H536" s="5" t="n"/>
      <c r="I536" s="5" t="n"/>
    </row>
    <row r="537" ht="16" customHeight="1">
      <c r="A537" s="3" t="n"/>
      <c r="B537" s="3" t="n"/>
      <c r="C537" s="3" t="n"/>
      <c r="D537" s="3" t="n"/>
      <c r="E537" s="4" t="n"/>
      <c r="F537" s="4" t="n"/>
      <c r="G537" s="4">
        <f>IF(C537="Food",IF(AND(E537&lt;&gt;"",F537&lt;&gt;""),E537-F537,""),IF(C537="Specialty",IF(E537&lt;&gt;"",E537,""),IF(C537="Medical",IF(E537&lt;&gt;"",E537,""),IF(C537="Travel",IF(E537&lt;&gt;"",E537,""),IF(C537="Mileage",IF(E537&lt;&gt;"",E537,""),IF(C537="HSA/FSA",0,""))))))</f>
        <v/>
      </c>
      <c r="H537" s="3" t="n"/>
      <c r="I537" s="3" t="n"/>
    </row>
    <row r="538" ht="16" customHeight="1">
      <c r="A538" s="5" t="n"/>
      <c r="B538" s="5" t="n"/>
      <c r="C538" s="5" t="n"/>
      <c r="D538" s="5" t="n"/>
      <c r="E538" s="6" t="n"/>
      <c r="F538" s="6" t="n"/>
      <c r="G538" s="6">
        <f>IF(C538="Food",IF(AND(E538&lt;&gt;"",F538&lt;&gt;""),E538-F538,""),IF(C538="Specialty",IF(E538&lt;&gt;"",E538,""),IF(C538="Medical",IF(E538&lt;&gt;"",E538,""),IF(C538="Travel",IF(E538&lt;&gt;"",E538,""),IF(C538="Mileage",IF(E538&lt;&gt;"",E538,""),IF(C538="HSA/FSA",0,""))))))</f>
        <v/>
      </c>
      <c r="H538" s="5" t="n"/>
      <c r="I538" s="5" t="n"/>
    </row>
    <row r="539" ht="16" customHeight="1">
      <c r="A539" s="3" t="n"/>
      <c r="B539" s="3" t="n"/>
      <c r="C539" s="3" t="n"/>
      <c r="D539" s="3" t="n"/>
      <c r="E539" s="4" t="n"/>
      <c r="F539" s="4" t="n"/>
      <c r="G539" s="4">
        <f>IF(C539="Food",IF(AND(E539&lt;&gt;"",F539&lt;&gt;""),E539-F539,""),IF(C539="Specialty",IF(E539&lt;&gt;"",E539,""),IF(C539="Medical",IF(E539&lt;&gt;"",E539,""),IF(C539="Travel",IF(E539&lt;&gt;"",E539,""),IF(C539="Mileage",IF(E539&lt;&gt;"",E539,""),IF(C539="HSA/FSA",0,""))))))</f>
        <v/>
      </c>
      <c r="H539" s="3" t="n"/>
      <c r="I539" s="3" t="n"/>
    </row>
    <row r="540" ht="16" customHeight="1">
      <c r="A540" s="5" t="n"/>
      <c r="B540" s="5" t="n"/>
      <c r="C540" s="5" t="n"/>
      <c r="D540" s="5" t="n"/>
      <c r="E540" s="6" t="n"/>
      <c r="F540" s="6" t="n"/>
      <c r="G540" s="6">
        <f>IF(C540="Food",IF(AND(E540&lt;&gt;"",F540&lt;&gt;""),E540-F540,""),IF(C540="Specialty",IF(E540&lt;&gt;"",E540,""),IF(C540="Medical",IF(E540&lt;&gt;"",E540,""),IF(C540="Travel",IF(E540&lt;&gt;"",E540,""),IF(C540="Mileage",IF(E540&lt;&gt;"",E540,""),IF(C540="HSA/FSA",0,""))))))</f>
        <v/>
      </c>
      <c r="H540" s="5" t="n"/>
      <c r="I540" s="5" t="n"/>
    </row>
    <row r="541" ht="16" customHeight="1">
      <c r="A541" s="3" t="n"/>
      <c r="B541" s="3" t="n"/>
      <c r="C541" s="3" t="n"/>
      <c r="D541" s="3" t="n"/>
      <c r="E541" s="4" t="n"/>
      <c r="F541" s="4" t="n"/>
      <c r="G541" s="4">
        <f>IF(C541="Food",IF(AND(E541&lt;&gt;"",F541&lt;&gt;""),E541-F541,""),IF(C541="Specialty",IF(E541&lt;&gt;"",E541,""),IF(C541="Medical",IF(E541&lt;&gt;"",E541,""),IF(C541="Travel",IF(E541&lt;&gt;"",E541,""),IF(C541="Mileage",IF(E541&lt;&gt;"",E541,""),IF(C541="HSA/FSA",0,""))))))</f>
        <v/>
      </c>
      <c r="H541" s="3" t="n"/>
      <c r="I541" s="3" t="n"/>
    </row>
    <row r="542" ht="16" customHeight="1">
      <c r="A542" s="5" t="n"/>
      <c r="B542" s="5" t="n"/>
      <c r="C542" s="5" t="n"/>
      <c r="D542" s="5" t="n"/>
      <c r="E542" s="6" t="n"/>
      <c r="F542" s="6" t="n"/>
      <c r="G542" s="6">
        <f>IF(C542="Food",IF(AND(E542&lt;&gt;"",F542&lt;&gt;""),E542-F542,""),IF(C542="Specialty",IF(E542&lt;&gt;"",E542,""),IF(C542="Medical",IF(E542&lt;&gt;"",E542,""),IF(C542="Travel",IF(E542&lt;&gt;"",E542,""),IF(C542="Mileage",IF(E542&lt;&gt;"",E542,""),IF(C542="HSA/FSA",0,""))))))</f>
        <v/>
      </c>
      <c r="H542" s="5" t="n"/>
      <c r="I542" s="5" t="n"/>
    </row>
    <row r="543" ht="16" customHeight="1">
      <c r="A543" s="3" t="n"/>
      <c r="B543" s="3" t="n"/>
      <c r="C543" s="3" t="n"/>
      <c r="D543" s="3" t="n"/>
      <c r="E543" s="4" t="n"/>
      <c r="F543" s="4" t="n"/>
      <c r="G543" s="4">
        <f>IF(C543="Food",IF(AND(E543&lt;&gt;"",F543&lt;&gt;""),E543-F543,""),IF(C543="Specialty",IF(E543&lt;&gt;"",E543,""),IF(C543="Medical",IF(E543&lt;&gt;"",E543,""),IF(C543="Travel",IF(E543&lt;&gt;"",E543,""),IF(C543="Mileage",IF(E543&lt;&gt;"",E543,""),IF(C543="HSA/FSA",0,""))))))</f>
        <v/>
      </c>
      <c r="H543" s="3" t="n"/>
      <c r="I543" s="3" t="n"/>
    </row>
    <row r="544" ht="16" customHeight="1">
      <c r="A544" s="5" t="n"/>
      <c r="B544" s="5" t="n"/>
      <c r="C544" s="5" t="n"/>
      <c r="D544" s="5" t="n"/>
      <c r="E544" s="6" t="n"/>
      <c r="F544" s="6" t="n"/>
      <c r="G544" s="6">
        <f>IF(C544="Food",IF(AND(E544&lt;&gt;"",F544&lt;&gt;""),E544-F544,""),IF(C544="Specialty",IF(E544&lt;&gt;"",E544,""),IF(C544="Medical",IF(E544&lt;&gt;"",E544,""),IF(C544="Travel",IF(E544&lt;&gt;"",E544,""),IF(C544="Mileage",IF(E544&lt;&gt;"",E544,""),IF(C544="HSA/FSA",0,""))))))</f>
        <v/>
      </c>
      <c r="H544" s="5" t="n"/>
      <c r="I544" s="5" t="n"/>
    </row>
    <row r="545" ht="16" customHeight="1">
      <c r="A545" s="3" t="n"/>
      <c r="B545" s="3" t="n"/>
      <c r="C545" s="3" t="n"/>
      <c r="D545" s="3" t="n"/>
      <c r="E545" s="4" t="n"/>
      <c r="F545" s="4" t="n"/>
      <c r="G545" s="4">
        <f>IF(C545="Food",IF(AND(E545&lt;&gt;"",F545&lt;&gt;""),E545-F545,""),IF(C545="Specialty",IF(E545&lt;&gt;"",E545,""),IF(C545="Medical",IF(E545&lt;&gt;"",E545,""),IF(C545="Travel",IF(E545&lt;&gt;"",E545,""),IF(C545="Mileage",IF(E545&lt;&gt;"",E545,""),IF(C545="HSA/FSA",0,""))))))</f>
        <v/>
      </c>
      <c r="H545" s="3" t="n"/>
      <c r="I545" s="3" t="n"/>
    </row>
    <row r="546" ht="16" customHeight="1">
      <c r="A546" s="5" t="n"/>
      <c r="B546" s="5" t="n"/>
      <c r="C546" s="5" t="n"/>
      <c r="D546" s="5" t="n"/>
      <c r="E546" s="6" t="n"/>
      <c r="F546" s="6" t="n"/>
      <c r="G546" s="6">
        <f>IF(C546="Food",IF(AND(E546&lt;&gt;"",F546&lt;&gt;""),E546-F546,""),IF(C546="Specialty",IF(E546&lt;&gt;"",E546,""),IF(C546="Medical",IF(E546&lt;&gt;"",E546,""),IF(C546="Travel",IF(E546&lt;&gt;"",E546,""),IF(C546="Mileage",IF(E546&lt;&gt;"",E546,""),IF(C546="HSA/FSA",0,""))))))</f>
        <v/>
      </c>
      <c r="H546" s="5" t="n"/>
      <c r="I546" s="5" t="n"/>
    </row>
    <row r="547" ht="16" customHeight="1">
      <c r="A547" s="3" t="n"/>
      <c r="B547" s="3" t="n"/>
      <c r="C547" s="3" t="n"/>
      <c r="D547" s="3" t="n"/>
      <c r="E547" s="4" t="n"/>
      <c r="F547" s="4" t="n"/>
      <c r="G547" s="4">
        <f>IF(C547="Food",IF(AND(E547&lt;&gt;"",F547&lt;&gt;""),E547-F547,""),IF(C547="Specialty",IF(E547&lt;&gt;"",E547,""),IF(C547="Medical",IF(E547&lt;&gt;"",E547,""),IF(C547="Travel",IF(E547&lt;&gt;"",E547,""),IF(C547="Mileage",IF(E547&lt;&gt;"",E547,""),IF(C547="HSA/FSA",0,""))))))</f>
        <v/>
      </c>
      <c r="H547" s="3" t="n"/>
      <c r="I547" s="3" t="n"/>
    </row>
    <row r="548" ht="16" customHeight="1">
      <c r="A548" s="5" t="n"/>
      <c r="B548" s="5" t="n"/>
      <c r="C548" s="5" t="n"/>
      <c r="D548" s="5" t="n"/>
      <c r="E548" s="6" t="n"/>
      <c r="F548" s="6" t="n"/>
      <c r="G548" s="6">
        <f>IF(C548="Food",IF(AND(E548&lt;&gt;"",F548&lt;&gt;""),E548-F548,""),IF(C548="Specialty",IF(E548&lt;&gt;"",E548,""),IF(C548="Medical",IF(E548&lt;&gt;"",E548,""),IF(C548="Travel",IF(E548&lt;&gt;"",E548,""),IF(C548="Mileage",IF(E548&lt;&gt;"",E548,""),IF(C548="HSA/FSA",0,""))))))</f>
        <v/>
      </c>
      <c r="H548" s="5" t="n"/>
      <c r="I548" s="5" t="n"/>
    </row>
    <row r="549" ht="16" customHeight="1">
      <c r="A549" s="3" t="n"/>
      <c r="B549" s="3" t="n"/>
      <c r="C549" s="3" t="n"/>
      <c r="D549" s="3" t="n"/>
      <c r="E549" s="4" t="n"/>
      <c r="F549" s="4" t="n"/>
      <c r="G549" s="4">
        <f>IF(C549="Food",IF(AND(E549&lt;&gt;"",F549&lt;&gt;""),E549-F549,""),IF(C549="Specialty",IF(E549&lt;&gt;"",E549,""),IF(C549="Medical",IF(E549&lt;&gt;"",E549,""),IF(C549="Travel",IF(E549&lt;&gt;"",E549,""),IF(C549="Mileage",IF(E549&lt;&gt;"",E549,""),IF(C549="HSA/FSA",0,""))))))</f>
        <v/>
      </c>
      <c r="H549" s="3" t="n"/>
      <c r="I549" s="3" t="n"/>
    </row>
    <row r="550" ht="16" customHeight="1">
      <c r="A550" s="5" t="n"/>
      <c r="B550" s="5" t="n"/>
      <c r="C550" s="5" t="n"/>
      <c r="D550" s="5" t="n"/>
      <c r="E550" s="6" t="n"/>
      <c r="F550" s="6" t="n"/>
      <c r="G550" s="6">
        <f>IF(C550="Food",IF(AND(E550&lt;&gt;"",F550&lt;&gt;""),E550-F550,""),IF(C550="Specialty",IF(E550&lt;&gt;"",E550,""),IF(C550="Medical",IF(E550&lt;&gt;"",E550,""),IF(C550="Travel",IF(E550&lt;&gt;"",E550,""),IF(C550="Mileage",IF(E550&lt;&gt;"",E550,""),IF(C550="HSA/FSA",0,""))))))</f>
        <v/>
      </c>
      <c r="H550" s="5" t="n"/>
      <c r="I550" s="5" t="n"/>
    </row>
    <row r="551" ht="16" customHeight="1">
      <c r="A551" s="3" t="n"/>
      <c r="B551" s="3" t="n"/>
      <c r="C551" s="3" t="n"/>
      <c r="D551" s="3" t="n"/>
      <c r="E551" s="4" t="n"/>
      <c r="F551" s="4" t="n"/>
      <c r="G551" s="4">
        <f>IF(C551="Food",IF(AND(E551&lt;&gt;"",F551&lt;&gt;""),E551-F551,""),IF(C551="Specialty",IF(E551&lt;&gt;"",E551,""),IF(C551="Medical",IF(E551&lt;&gt;"",E551,""),IF(C551="Travel",IF(E551&lt;&gt;"",E551,""),IF(C551="Mileage",IF(E551&lt;&gt;"",E551,""),IF(C551="HSA/FSA",0,""))))))</f>
        <v/>
      </c>
      <c r="H551" s="3" t="n"/>
      <c r="I551" s="3" t="n"/>
    </row>
    <row r="552" ht="16" customHeight="1">
      <c r="A552" s="5" t="n"/>
      <c r="B552" s="5" t="n"/>
      <c r="C552" s="5" t="n"/>
      <c r="D552" s="5" t="n"/>
      <c r="E552" s="6" t="n"/>
      <c r="F552" s="6" t="n"/>
      <c r="G552" s="6">
        <f>IF(C552="Food",IF(AND(E552&lt;&gt;"",F552&lt;&gt;""),E552-F552,""),IF(C552="Specialty",IF(E552&lt;&gt;"",E552,""),IF(C552="Medical",IF(E552&lt;&gt;"",E552,""),IF(C552="Travel",IF(E552&lt;&gt;"",E552,""),IF(C552="Mileage",IF(E552&lt;&gt;"",E552,""),IF(C552="HSA/FSA",0,""))))))</f>
        <v/>
      </c>
      <c r="H552" s="5" t="n"/>
      <c r="I552" s="5" t="n"/>
    </row>
    <row r="553" ht="16" customHeight="1">
      <c r="A553" s="3" t="n"/>
      <c r="B553" s="3" t="n"/>
      <c r="C553" s="3" t="n"/>
      <c r="D553" s="3" t="n"/>
      <c r="E553" s="4" t="n"/>
      <c r="F553" s="4" t="n"/>
      <c r="G553" s="4">
        <f>IF(C553="Food",IF(AND(E553&lt;&gt;"",F553&lt;&gt;""),E553-F553,""),IF(C553="Specialty",IF(E553&lt;&gt;"",E553,""),IF(C553="Medical",IF(E553&lt;&gt;"",E553,""),IF(C553="Travel",IF(E553&lt;&gt;"",E553,""),IF(C553="Mileage",IF(E553&lt;&gt;"",E553,""),IF(C553="HSA/FSA",0,""))))))</f>
        <v/>
      </c>
      <c r="H553" s="3" t="n"/>
      <c r="I553" s="3" t="n"/>
    </row>
    <row r="554" ht="16" customHeight="1">
      <c r="A554" s="5" t="n"/>
      <c r="B554" s="5" t="n"/>
      <c r="C554" s="5" t="n"/>
      <c r="D554" s="5" t="n"/>
      <c r="E554" s="6" t="n"/>
      <c r="F554" s="6" t="n"/>
      <c r="G554" s="6">
        <f>IF(C554="Food",IF(AND(E554&lt;&gt;"",F554&lt;&gt;""),E554-F554,""),IF(C554="Specialty",IF(E554&lt;&gt;"",E554,""),IF(C554="Medical",IF(E554&lt;&gt;"",E554,""),IF(C554="Travel",IF(E554&lt;&gt;"",E554,""),IF(C554="Mileage",IF(E554&lt;&gt;"",E554,""),IF(C554="HSA/FSA",0,""))))))</f>
        <v/>
      </c>
      <c r="H554" s="5" t="n"/>
      <c r="I554" s="5" t="n"/>
    </row>
    <row r="555" ht="16" customHeight="1">
      <c r="A555" s="3" t="n"/>
      <c r="B555" s="3" t="n"/>
      <c r="C555" s="3" t="n"/>
      <c r="D555" s="3" t="n"/>
      <c r="E555" s="4" t="n"/>
      <c r="F555" s="4" t="n"/>
      <c r="G555" s="4">
        <f>IF(C555="Food",IF(AND(E555&lt;&gt;"",F555&lt;&gt;""),E555-F555,""),IF(C555="Specialty",IF(E555&lt;&gt;"",E555,""),IF(C555="Medical",IF(E555&lt;&gt;"",E555,""),IF(C555="Travel",IF(E555&lt;&gt;"",E555,""),IF(C555="Mileage",IF(E555&lt;&gt;"",E555,""),IF(C555="HSA/FSA",0,""))))))</f>
        <v/>
      </c>
      <c r="H555" s="3" t="n"/>
      <c r="I555" s="3" t="n"/>
    </row>
    <row r="556" ht="16" customHeight="1">
      <c r="A556" s="5" t="n"/>
      <c r="B556" s="5" t="n"/>
      <c r="C556" s="5" t="n"/>
      <c r="D556" s="5" t="n"/>
      <c r="E556" s="6" t="n"/>
      <c r="F556" s="6" t="n"/>
      <c r="G556" s="6">
        <f>IF(C556="Food",IF(AND(E556&lt;&gt;"",F556&lt;&gt;""),E556-F556,""),IF(C556="Specialty",IF(E556&lt;&gt;"",E556,""),IF(C556="Medical",IF(E556&lt;&gt;"",E556,""),IF(C556="Travel",IF(E556&lt;&gt;"",E556,""),IF(C556="Mileage",IF(E556&lt;&gt;"",E556,""),IF(C556="HSA/FSA",0,""))))))</f>
        <v/>
      </c>
      <c r="H556" s="5" t="n"/>
      <c r="I556" s="5" t="n"/>
    </row>
    <row r="557" ht="16" customHeight="1">
      <c r="A557" s="3" t="n"/>
      <c r="B557" s="3" t="n"/>
      <c r="C557" s="3" t="n"/>
      <c r="D557" s="3" t="n"/>
      <c r="E557" s="4" t="n"/>
      <c r="F557" s="4" t="n"/>
      <c r="G557" s="4">
        <f>IF(C557="Food",IF(AND(E557&lt;&gt;"",F557&lt;&gt;""),E557-F557,""),IF(C557="Specialty",IF(E557&lt;&gt;"",E557,""),IF(C557="Medical",IF(E557&lt;&gt;"",E557,""),IF(C557="Travel",IF(E557&lt;&gt;"",E557,""),IF(C557="Mileage",IF(E557&lt;&gt;"",E557,""),IF(C557="HSA/FSA",0,""))))))</f>
        <v/>
      </c>
      <c r="H557" s="3" t="n"/>
      <c r="I557" s="3" t="n"/>
    </row>
    <row r="558" ht="16" customHeight="1">
      <c r="A558" s="5" t="n"/>
      <c r="B558" s="5" t="n"/>
      <c r="C558" s="5" t="n"/>
      <c r="D558" s="5" t="n"/>
      <c r="E558" s="6" t="n"/>
      <c r="F558" s="6" t="n"/>
      <c r="G558" s="6">
        <f>IF(C558="Food",IF(AND(E558&lt;&gt;"",F558&lt;&gt;""),E558-F558,""),IF(C558="Specialty",IF(E558&lt;&gt;"",E558,""),IF(C558="Medical",IF(E558&lt;&gt;"",E558,""),IF(C558="Travel",IF(E558&lt;&gt;"",E558,""),IF(C558="Mileage",IF(E558&lt;&gt;"",E558,""),IF(C558="HSA/FSA",0,""))))))</f>
        <v/>
      </c>
      <c r="H558" s="5" t="n"/>
      <c r="I558" s="5" t="n"/>
    </row>
    <row r="559" ht="16" customHeight="1">
      <c r="A559" s="3" t="n"/>
      <c r="B559" s="3" t="n"/>
      <c r="C559" s="3" t="n"/>
      <c r="D559" s="3" t="n"/>
      <c r="E559" s="4" t="n"/>
      <c r="F559" s="4" t="n"/>
      <c r="G559" s="4">
        <f>IF(C559="Food",IF(AND(E559&lt;&gt;"",F559&lt;&gt;""),E559-F559,""),IF(C559="Specialty",IF(E559&lt;&gt;"",E559,""),IF(C559="Medical",IF(E559&lt;&gt;"",E559,""),IF(C559="Travel",IF(E559&lt;&gt;"",E559,""),IF(C559="Mileage",IF(E559&lt;&gt;"",E559,""),IF(C559="HSA/FSA",0,""))))))</f>
        <v/>
      </c>
      <c r="H559" s="3" t="n"/>
      <c r="I559" s="3" t="n"/>
    </row>
    <row r="560" ht="16" customHeight="1">
      <c r="A560" s="5" t="n"/>
      <c r="B560" s="5" t="n"/>
      <c r="C560" s="5" t="n"/>
      <c r="D560" s="5" t="n"/>
      <c r="E560" s="6" t="n"/>
      <c r="F560" s="6" t="n"/>
      <c r="G560" s="6">
        <f>IF(C560="Food",IF(AND(E560&lt;&gt;"",F560&lt;&gt;""),E560-F560,""),IF(C560="Specialty",IF(E560&lt;&gt;"",E560,""),IF(C560="Medical",IF(E560&lt;&gt;"",E560,""),IF(C560="Travel",IF(E560&lt;&gt;"",E560,""),IF(C560="Mileage",IF(E560&lt;&gt;"",E560,""),IF(C560="HSA/FSA",0,""))))))</f>
        <v/>
      </c>
      <c r="H560" s="5" t="n"/>
      <c r="I560" s="5" t="n"/>
    </row>
    <row r="561" ht="16" customHeight="1">
      <c r="A561" s="3" t="n"/>
      <c r="B561" s="3" t="n"/>
      <c r="C561" s="3" t="n"/>
      <c r="D561" s="3" t="n"/>
      <c r="E561" s="4" t="n"/>
      <c r="F561" s="4" t="n"/>
      <c r="G561" s="4">
        <f>IF(C561="Food",IF(AND(E561&lt;&gt;"",F561&lt;&gt;""),E561-F561,""),IF(C561="Specialty",IF(E561&lt;&gt;"",E561,""),IF(C561="Medical",IF(E561&lt;&gt;"",E561,""),IF(C561="Travel",IF(E561&lt;&gt;"",E561,""),IF(C561="Mileage",IF(E561&lt;&gt;"",E561,""),IF(C561="HSA/FSA",0,""))))))</f>
        <v/>
      </c>
      <c r="H561" s="3" t="n"/>
      <c r="I561" s="3" t="n"/>
    </row>
    <row r="562" ht="16" customHeight="1">
      <c r="A562" s="5" t="n"/>
      <c r="B562" s="5" t="n"/>
      <c r="C562" s="5" t="n"/>
      <c r="D562" s="5" t="n"/>
      <c r="E562" s="6" t="n"/>
      <c r="F562" s="6" t="n"/>
      <c r="G562" s="6">
        <f>IF(C562="Food",IF(AND(E562&lt;&gt;"",F562&lt;&gt;""),E562-F562,""),IF(C562="Specialty",IF(E562&lt;&gt;"",E562,""),IF(C562="Medical",IF(E562&lt;&gt;"",E562,""),IF(C562="Travel",IF(E562&lt;&gt;"",E562,""),IF(C562="Mileage",IF(E562&lt;&gt;"",E562,""),IF(C562="HSA/FSA",0,""))))))</f>
        <v/>
      </c>
      <c r="H562" s="5" t="n"/>
      <c r="I562" s="5" t="n"/>
    </row>
    <row r="563" ht="16" customHeight="1">
      <c r="A563" s="3" t="n"/>
      <c r="B563" s="3" t="n"/>
      <c r="C563" s="3" t="n"/>
      <c r="D563" s="3" t="n"/>
      <c r="E563" s="4" t="n"/>
      <c r="F563" s="4" t="n"/>
      <c r="G563" s="4">
        <f>IF(C563="Food",IF(AND(E563&lt;&gt;"",F563&lt;&gt;""),E563-F563,""),IF(C563="Specialty",IF(E563&lt;&gt;"",E563,""),IF(C563="Medical",IF(E563&lt;&gt;"",E563,""),IF(C563="Travel",IF(E563&lt;&gt;"",E563,""),IF(C563="Mileage",IF(E563&lt;&gt;"",E563,""),IF(C563="HSA/FSA",0,""))))))</f>
        <v/>
      </c>
      <c r="H563" s="3" t="n"/>
      <c r="I563" s="3" t="n"/>
    </row>
    <row r="564" ht="16" customHeight="1">
      <c r="A564" s="5" t="n"/>
      <c r="B564" s="5" t="n"/>
      <c r="C564" s="5" t="n"/>
      <c r="D564" s="5" t="n"/>
      <c r="E564" s="6" t="n"/>
      <c r="F564" s="6" t="n"/>
      <c r="G564" s="6">
        <f>IF(C564="Food",IF(AND(E564&lt;&gt;"",F564&lt;&gt;""),E564-F564,""),IF(C564="Specialty",IF(E564&lt;&gt;"",E564,""),IF(C564="Medical",IF(E564&lt;&gt;"",E564,""),IF(C564="Travel",IF(E564&lt;&gt;"",E564,""),IF(C564="Mileage",IF(E564&lt;&gt;"",E564,""),IF(C564="HSA/FSA",0,""))))))</f>
        <v/>
      </c>
      <c r="H564" s="5" t="n"/>
      <c r="I564" s="5" t="n"/>
    </row>
    <row r="565" ht="16" customHeight="1">
      <c r="A565" s="3" t="n"/>
      <c r="B565" s="3" t="n"/>
      <c r="C565" s="3" t="n"/>
      <c r="D565" s="3" t="n"/>
      <c r="E565" s="4" t="n"/>
      <c r="F565" s="4" t="n"/>
      <c r="G565" s="4">
        <f>IF(C565="Food",IF(AND(E565&lt;&gt;"",F565&lt;&gt;""),E565-F565,""),IF(C565="Specialty",IF(E565&lt;&gt;"",E565,""),IF(C565="Medical",IF(E565&lt;&gt;"",E565,""),IF(C565="Travel",IF(E565&lt;&gt;"",E565,""),IF(C565="Mileage",IF(E565&lt;&gt;"",E565,""),IF(C565="HSA/FSA",0,""))))))</f>
        <v/>
      </c>
      <c r="H565" s="3" t="n"/>
      <c r="I565" s="3" t="n"/>
    </row>
    <row r="566" ht="16" customHeight="1">
      <c r="A566" s="5" t="n"/>
      <c r="B566" s="5" t="n"/>
      <c r="C566" s="5" t="n"/>
      <c r="D566" s="5" t="n"/>
      <c r="E566" s="6" t="n"/>
      <c r="F566" s="6" t="n"/>
      <c r="G566" s="6">
        <f>IF(C566="Food",IF(AND(E566&lt;&gt;"",F566&lt;&gt;""),E566-F566,""),IF(C566="Specialty",IF(E566&lt;&gt;"",E566,""),IF(C566="Medical",IF(E566&lt;&gt;"",E566,""),IF(C566="Travel",IF(E566&lt;&gt;"",E566,""),IF(C566="Mileage",IF(E566&lt;&gt;"",E566,""),IF(C566="HSA/FSA",0,""))))))</f>
        <v/>
      </c>
      <c r="H566" s="5" t="n"/>
      <c r="I566" s="5" t="n"/>
    </row>
    <row r="567" ht="16" customHeight="1">
      <c r="A567" s="3" t="n"/>
      <c r="B567" s="3" t="n"/>
      <c r="C567" s="3" t="n"/>
      <c r="D567" s="3" t="n"/>
      <c r="E567" s="4" t="n"/>
      <c r="F567" s="4" t="n"/>
      <c r="G567" s="4">
        <f>IF(C567="Food",IF(AND(E567&lt;&gt;"",F567&lt;&gt;""),E567-F567,""),IF(C567="Specialty",IF(E567&lt;&gt;"",E567,""),IF(C567="Medical",IF(E567&lt;&gt;"",E567,""),IF(C567="Travel",IF(E567&lt;&gt;"",E567,""),IF(C567="Mileage",IF(E567&lt;&gt;"",E567,""),IF(C567="HSA/FSA",0,""))))))</f>
        <v/>
      </c>
      <c r="H567" s="3" t="n"/>
      <c r="I567" s="3" t="n"/>
    </row>
    <row r="568" ht="16" customHeight="1">
      <c r="A568" s="5" t="n"/>
      <c r="B568" s="5" t="n"/>
      <c r="C568" s="5" t="n"/>
      <c r="D568" s="5" t="n"/>
      <c r="E568" s="6" t="n"/>
      <c r="F568" s="6" t="n"/>
      <c r="G568" s="6">
        <f>IF(C568="Food",IF(AND(E568&lt;&gt;"",F568&lt;&gt;""),E568-F568,""),IF(C568="Specialty",IF(E568&lt;&gt;"",E568,""),IF(C568="Medical",IF(E568&lt;&gt;"",E568,""),IF(C568="Travel",IF(E568&lt;&gt;"",E568,""),IF(C568="Mileage",IF(E568&lt;&gt;"",E568,""),IF(C568="HSA/FSA",0,""))))))</f>
        <v/>
      </c>
      <c r="H568" s="5" t="n"/>
      <c r="I568" s="5" t="n"/>
    </row>
    <row r="569" ht="16" customHeight="1">
      <c r="A569" s="3" t="n"/>
      <c r="B569" s="3" t="n"/>
      <c r="C569" s="3" t="n"/>
      <c r="D569" s="3" t="n"/>
      <c r="E569" s="4" t="n"/>
      <c r="F569" s="4" t="n"/>
      <c r="G569" s="4">
        <f>IF(C569="Food",IF(AND(E569&lt;&gt;"",F569&lt;&gt;""),E569-F569,""),IF(C569="Specialty",IF(E569&lt;&gt;"",E569,""),IF(C569="Medical",IF(E569&lt;&gt;"",E569,""),IF(C569="Travel",IF(E569&lt;&gt;"",E569,""),IF(C569="Mileage",IF(E569&lt;&gt;"",E569,""),IF(C569="HSA/FSA",0,""))))))</f>
        <v/>
      </c>
      <c r="H569" s="3" t="n"/>
      <c r="I569" s="3" t="n"/>
    </row>
    <row r="570" ht="16" customHeight="1">
      <c r="A570" s="5" t="n"/>
      <c r="B570" s="5" t="n"/>
      <c r="C570" s="5" t="n"/>
      <c r="D570" s="5" t="n"/>
      <c r="E570" s="6" t="n"/>
      <c r="F570" s="6" t="n"/>
      <c r="G570" s="6">
        <f>IF(C570="Food",IF(AND(E570&lt;&gt;"",F570&lt;&gt;""),E570-F570,""),IF(C570="Specialty",IF(E570&lt;&gt;"",E570,""),IF(C570="Medical",IF(E570&lt;&gt;"",E570,""),IF(C570="Travel",IF(E570&lt;&gt;"",E570,""),IF(C570="Mileage",IF(E570&lt;&gt;"",E570,""),IF(C570="HSA/FSA",0,""))))))</f>
        <v/>
      </c>
      <c r="H570" s="5" t="n"/>
      <c r="I570" s="5" t="n"/>
    </row>
    <row r="571" ht="16" customHeight="1">
      <c r="A571" s="3" t="n"/>
      <c r="B571" s="3" t="n"/>
      <c r="C571" s="3" t="n"/>
      <c r="D571" s="3" t="n"/>
      <c r="E571" s="4" t="n"/>
      <c r="F571" s="4" t="n"/>
      <c r="G571" s="4">
        <f>IF(C571="Food",IF(AND(E571&lt;&gt;"",F571&lt;&gt;""),E571-F571,""),IF(C571="Specialty",IF(E571&lt;&gt;"",E571,""),IF(C571="Medical",IF(E571&lt;&gt;"",E571,""),IF(C571="Travel",IF(E571&lt;&gt;"",E571,""),IF(C571="Mileage",IF(E571&lt;&gt;"",E571,""),IF(C571="HSA/FSA",0,""))))))</f>
        <v/>
      </c>
      <c r="H571" s="3" t="n"/>
      <c r="I571" s="3" t="n"/>
    </row>
    <row r="572" ht="16" customHeight="1">
      <c r="A572" s="5" t="n"/>
      <c r="B572" s="5" t="n"/>
      <c r="C572" s="5" t="n"/>
      <c r="D572" s="5" t="n"/>
      <c r="E572" s="6" t="n"/>
      <c r="F572" s="6" t="n"/>
      <c r="G572" s="6">
        <f>IF(C572="Food",IF(AND(E572&lt;&gt;"",F572&lt;&gt;""),E572-F572,""),IF(C572="Specialty",IF(E572&lt;&gt;"",E572,""),IF(C572="Medical",IF(E572&lt;&gt;"",E572,""),IF(C572="Travel",IF(E572&lt;&gt;"",E572,""),IF(C572="Mileage",IF(E572&lt;&gt;"",E572,""),IF(C572="HSA/FSA",0,""))))))</f>
        <v/>
      </c>
      <c r="H572" s="5" t="n"/>
      <c r="I572" s="5" t="n"/>
    </row>
    <row r="573" ht="16" customHeight="1">
      <c r="A573" s="3" t="n"/>
      <c r="B573" s="3" t="n"/>
      <c r="C573" s="3" t="n"/>
      <c r="D573" s="3" t="n"/>
      <c r="E573" s="4" t="n"/>
      <c r="F573" s="4" t="n"/>
      <c r="G573" s="4">
        <f>IF(C573="Food",IF(AND(E573&lt;&gt;"",F573&lt;&gt;""),E573-F573,""),IF(C573="Specialty",IF(E573&lt;&gt;"",E573,""),IF(C573="Medical",IF(E573&lt;&gt;"",E573,""),IF(C573="Travel",IF(E573&lt;&gt;"",E573,""),IF(C573="Mileage",IF(E573&lt;&gt;"",E573,""),IF(C573="HSA/FSA",0,""))))))</f>
        <v/>
      </c>
      <c r="H573" s="3" t="n"/>
      <c r="I573" s="3" t="n"/>
    </row>
    <row r="574" ht="16" customHeight="1">
      <c r="A574" s="5" t="n"/>
      <c r="B574" s="5" t="n"/>
      <c r="C574" s="5" t="n"/>
      <c r="D574" s="5" t="n"/>
      <c r="E574" s="6" t="n"/>
      <c r="F574" s="6" t="n"/>
      <c r="G574" s="6">
        <f>IF(C574="Food",IF(AND(E574&lt;&gt;"",F574&lt;&gt;""),E574-F574,""),IF(C574="Specialty",IF(E574&lt;&gt;"",E574,""),IF(C574="Medical",IF(E574&lt;&gt;"",E574,""),IF(C574="Travel",IF(E574&lt;&gt;"",E574,""),IF(C574="Mileage",IF(E574&lt;&gt;"",E574,""),IF(C574="HSA/FSA",0,""))))))</f>
        <v/>
      </c>
      <c r="H574" s="5" t="n"/>
      <c r="I574" s="5" t="n"/>
    </row>
    <row r="575" ht="16" customHeight="1">
      <c r="A575" s="3" t="n"/>
      <c r="B575" s="3" t="n"/>
      <c r="C575" s="3" t="n"/>
      <c r="D575" s="3" t="n"/>
      <c r="E575" s="4" t="n"/>
      <c r="F575" s="4" t="n"/>
      <c r="G575" s="4">
        <f>IF(C575="Food",IF(AND(E575&lt;&gt;"",F575&lt;&gt;""),E575-F575,""),IF(C575="Specialty",IF(E575&lt;&gt;"",E575,""),IF(C575="Medical",IF(E575&lt;&gt;"",E575,""),IF(C575="Travel",IF(E575&lt;&gt;"",E575,""),IF(C575="Mileage",IF(E575&lt;&gt;"",E575,""),IF(C575="HSA/FSA",0,""))))))</f>
        <v/>
      </c>
      <c r="H575" s="3" t="n"/>
      <c r="I575" s="3" t="n"/>
    </row>
    <row r="576" ht="16" customHeight="1">
      <c r="A576" s="5" t="n"/>
      <c r="B576" s="5" t="n"/>
      <c r="C576" s="5" t="n"/>
      <c r="D576" s="5" t="n"/>
      <c r="E576" s="6" t="n"/>
      <c r="F576" s="6" t="n"/>
      <c r="G576" s="6">
        <f>IF(C576="Food",IF(AND(E576&lt;&gt;"",F576&lt;&gt;""),E576-F576,""),IF(C576="Specialty",IF(E576&lt;&gt;"",E576,""),IF(C576="Medical",IF(E576&lt;&gt;"",E576,""),IF(C576="Travel",IF(E576&lt;&gt;"",E576,""),IF(C576="Mileage",IF(E576&lt;&gt;"",E576,""),IF(C576="HSA/FSA",0,""))))))</f>
        <v/>
      </c>
      <c r="H576" s="5" t="n"/>
      <c r="I576" s="5" t="n"/>
    </row>
    <row r="577" ht="16" customHeight="1">
      <c r="A577" s="3" t="n"/>
      <c r="B577" s="3" t="n"/>
      <c r="C577" s="3" t="n"/>
      <c r="D577" s="3" t="n"/>
      <c r="E577" s="4" t="n"/>
      <c r="F577" s="4" t="n"/>
      <c r="G577" s="4">
        <f>IF(C577="Food",IF(AND(E577&lt;&gt;"",F577&lt;&gt;""),E577-F577,""),IF(C577="Specialty",IF(E577&lt;&gt;"",E577,""),IF(C577="Medical",IF(E577&lt;&gt;"",E577,""),IF(C577="Travel",IF(E577&lt;&gt;"",E577,""),IF(C577="Mileage",IF(E577&lt;&gt;"",E577,""),IF(C577="HSA/FSA",0,""))))))</f>
        <v/>
      </c>
      <c r="H577" s="3" t="n"/>
      <c r="I577" s="3" t="n"/>
    </row>
    <row r="578" ht="16" customHeight="1">
      <c r="A578" s="5" t="n"/>
      <c r="B578" s="5" t="n"/>
      <c r="C578" s="5" t="n"/>
      <c r="D578" s="5" t="n"/>
      <c r="E578" s="6" t="n"/>
      <c r="F578" s="6" t="n"/>
      <c r="G578" s="6">
        <f>IF(C578="Food",IF(AND(E578&lt;&gt;"",F578&lt;&gt;""),E578-F578,""),IF(C578="Specialty",IF(E578&lt;&gt;"",E578,""),IF(C578="Medical",IF(E578&lt;&gt;"",E578,""),IF(C578="Travel",IF(E578&lt;&gt;"",E578,""),IF(C578="Mileage",IF(E578&lt;&gt;"",E578,""),IF(C578="HSA/FSA",0,""))))))</f>
        <v/>
      </c>
      <c r="H578" s="5" t="n"/>
      <c r="I578" s="5" t="n"/>
    </row>
    <row r="579" ht="16" customHeight="1">
      <c r="A579" s="3" t="n"/>
      <c r="B579" s="3" t="n"/>
      <c r="C579" s="3" t="n"/>
      <c r="D579" s="3" t="n"/>
      <c r="E579" s="4" t="n"/>
      <c r="F579" s="4" t="n"/>
      <c r="G579" s="4">
        <f>IF(C579="Food",IF(AND(E579&lt;&gt;"",F579&lt;&gt;""),E579-F579,""),IF(C579="Specialty",IF(E579&lt;&gt;"",E579,""),IF(C579="Medical",IF(E579&lt;&gt;"",E579,""),IF(C579="Travel",IF(E579&lt;&gt;"",E579,""),IF(C579="Mileage",IF(E579&lt;&gt;"",E579,""),IF(C579="HSA/FSA",0,""))))))</f>
        <v/>
      </c>
      <c r="H579" s="3" t="n"/>
      <c r="I579" s="3" t="n"/>
    </row>
    <row r="580" ht="16" customHeight="1">
      <c r="A580" s="5" t="n"/>
      <c r="B580" s="5" t="n"/>
      <c r="C580" s="5" t="n"/>
      <c r="D580" s="5" t="n"/>
      <c r="E580" s="6" t="n"/>
      <c r="F580" s="6" t="n"/>
      <c r="G580" s="6">
        <f>IF(C580="Food",IF(AND(E580&lt;&gt;"",F580&lt;&gt;""),E580-F580,""),IF(C580="Specialty",IF(E580&lt;&gt;"",E580,""),IF(C580="Medical",IF(E580&lt;&gt;"",E580,""),IF(C580="Travel",IF(E580&lt;&gt;"",E580,""),IF(C580="Mileage",IF(E580&lt;&gt;"",E580,""),IF(C580="HSA/FSA",0,""))))))</f>
        <v/>
      </c>
      <c r="H580" s="5" t="n"/>
      <c r="I580" s="5" t="n"/>
    </row>
    <row r="581" ht="16" customHeight="1">
      <c r="A581" s="3" t="n"/>
      <c r="B581" s="3" t="n"/>
      <c r="C581" s="3" t="n"/>
      <c r="D581" s="3" t="n"/>
      <c r="E581" s="4" t="n"/>
      <c r="F581" s="4" t="n"/>
      <c r="G581" s="4">
        <f>IF(C581="Food",IF(AND(E581&lt;&gt;"",F581&lt;&gt;""),E581-F581,""),IF(C581="Specialty",IF(E581&lt;&gt;"",E581,""),IF(C581="Medical",IF(E581&lt;&gt;"",E581,""),IF(C581="Travel",IF(E581&lt;&gt;"",E581,""),IF(C581="Mileage",IF(E581&lt;&gt;"",E581,""),IF(C581="HSA/FSA",0,""))))))</f>
        <v/>
      </c>
      <c r="H581" s="3" t="n"/>
      <c r="I581" s="3" t="n"/>
    </row>
    <row r="582" ht="16" customHeight="1">
      <c r="A582" s="5" t="n"/>
      <c r="B582" s="5" t="n"/>
      <c r="C582" s="5" t="n"/>
      <c r="D582" s="5" t="n"/>
      <c r="E582" s="6" t="n"/>
      <c r="F582" s="6" t="n"/>
      <c r="G582" s="6">
        <f>IF(C582="Food",IF(AND(E582&lt;&gt;"",F582&lt;&gt;""),E582-F582,""),IF(C582="Specialty",IF(E582&lt;&gt;"",E582,""),IF(C582="Medical",IF(E582&lt;&gt;"",E582,""),IF(C582="Travel",IF(E582&lt;&gt;"",E582,""),IF(C582="Mileage",IF(E582&lt;&gt;"",E582,""),IF(C582="HSA/FSA",0,""))))))</f>
        <v/>
      </c>
      <c r="H582" s="5" t="n"/>
      <c r="I582" s="5" t="n"/>
    </row>
    <row r="583" ht="16" customHeight="1">
      <c r="A583" s="3" t="n"/>
      <c r="B583" s="3" t="n"/>
      <c r="C583" s="3" t="n"/>
      <c r="D583" s="3" t="n"/>
      <c r="E583" s="4" t="n"/>
      <c r="F583" s="4" t="n"/>
      <c r="G583" s="4">
        <f>IF(C583="Food",IF(AND(E583&lt;&gt;"",F583&lt;&gt;""),E583-F583,""),IF(C583="Specialty",IF(E583&lt;&gt;"",E583,""),IF(C583="Medical",IF(E583&lt;&gt;"",E583,""),IF(C583="Travel",IF(E583&lt;&gt;"",E583,""),IF(C583="Mileage",IF(E583&lt;&gt;"",E583,""),IF(C583="HSA/FSA",0,""))))))</f>
        <v/>
      </c>
      <c r="H583" s="3" t="n"/>
      <c r="I583" s="3" t="n"/>
    </row>
    <row r="584" ht="16" customHeight="1">
      <c r="A584" s="5" t="n"/>
      <c r="B584" s="5" t="n"/>
      <c r="C584" s="5" t="n"/>
      <c r="D584" s="5" t="n"/>
      <c r="E584" s="6" t="n"/>
      <c r="F584" s="6" t="n"/>
      <c r="G584" s="6">
        <f>IF(C584="Food",IF(AND(E584&lt;&gt;"",F584&lt;&gt;""),E584-F584,""),IF(C584="Specialty",IF(E584&lt;&gt;"",E584,""),IF(C584="Medical",IF(E584&lt;&gt;"",E584,""),IF(C584="Travel",IF(E584&lt;&gt;"",E584,""),IF(C584="Mileage",IF(E584&lt;&gt;"",E584,""),IF(C584="HSA/FSA",0,""))))))</f>
        <v/>
      </c>
      <c r="H584" s="5" t="n"/>
      <c r="I584" s="5" t="n"/>
    </row>
    <row r="585" ht="16" customHeight="1">
      <c r="A585" s="3" t="n"/>
      <c r="B585" s="3" t="n"/>
      <c r="C585" s="3" t="n"/>
      <c r="D585" s="3" t="n"/>
      <c r="E585" s="4" t="n"/>
      <c r="F585" s="4" t="n"/>
      <c r="G585" s="4">
        <f>IF(C585="Food",IF(AND(E585&lt;&gt;"",F585&lt;&gt;""),E585-F585,""),IF(C585="Specialty",IF(E585&lt;&gt;"",E585,""),IF(C585="Medical",IF(E585&lt;&gt;"",E585,""),IF(C585="Travel",IF(E585&lt;&gt;"",E585,""),IF(C585="Mileage",IF(E585&lt;&gt;"",E585,""),IF(C585="HSA/FSA",0,""))))))</f>
        <v/>
      </c>
      <c r="H585" s="3" t="n"/>
      <c r="I585" s="3" t="n"/>
    </row>
    <row r="586" ht="16" customHeight="1">
      <c r="A586" s="5" t="n"/>
      <c r="B586" s="5" t="n"/>
      <c r="C586" s="5" t="n"/>
      <c r="D586" s="5" t="n"/>
      <c r="E586" s="6" t="n"/>
      <c r="F586" s="6" t="n"/>
      <c r="G586" s="6">
        <f>IF(C586="Food",IF(AND(E586&lt;&gt;"",F586&lt;&gt;""),E586-F586,""),IF(C586="Specialty",IF(E586&lt;&gt;"",E586,""),IF(C586="Medical",IF(E586&lt;&gt;"",E586,""),IF(C586="Travel",IF(E586&lt;&gt;"",E586,""),IF(C586="Mileage",IF(E586&lt;&gt;"",E586,""),IF(C586="HSA/FSA",0,""))))))</f>
        <v/>
      </c>
      <c r="H586" s="5" t="n"/>
      <c r="I586" s="5" t="n"/>
    </row>
    <row r="587" ht="16" customHeight="1">
      <c r="A587" s="3" t="n"/>
      <c r="B587" s="3" t="n"/>
      <c r="C587" s="3" t="n"/>
      <c r="D587" s="3" t="n"/>
      <c r="E587" s="4" t="n"/>
      <c r="F587" s="4" t="n"/>
      <c r="G587" s="4">
        <f>IF(C587="Food",IF(AND(E587&lt;&gt;"",F587&lt;&gt;""),E587-F587,""),IF(C587="Specialty",IF(E587&lt;&gt;"",E587,""),IF(C587="Medical",IF(E587&lt;&gt;"",E587,""),IF(C587="Travel",IF(E587&lt;&gt;"",E587,""),IF(C587="Mileage",IF(E587&lt;&gt;"",E587,""),IF(C587="HSA/FSA",0,""))))))</f>
        <v/>
      </c>
      <c r="H587" s="3" t="n"/>
      <c r="I587" s="3" t="n"/>
    </row>
    <row r="588" ht="16" customHeight="1">
      <c r="A588" s="5" t="n"/>
      <c r="B588" s="5" t="n"/>
      <c r="C588" s="5" t="n"/>
      <c r="D588" s="5" t="n"/>
      <c r="E588" s="6" t="n"/>
      <c r="F588" s="6" t="n"/>
      <c r="G588" s="6">
        <f>IF(C588="Food",IF(AND(E588&lt;&gt;"",F588&lt;&gt;""),E588-F588,""),IF(C588="Specialty",IF(E588&lt;&gt;"",E588,""),IF(C588="Medical",IF(E588&lt;&gt;"",E588,""),IF(C588="Travel",IF(E588&lt;&gt;"",E588,""),IF(C588="Mileage",IF(E588&lt;&gt;"",E588,""),IF(C588="HSA/FSA",0,""))))))</f>
        <v/>
      </c>
      <c r="H588" s="5" t="n"/>
      <c r="I588" s="5" t="n"/>
    </row>
    <row r="589" ht="16" customHeight="1">
      <c r="A589" s="3" t="n"/>
      <c r="B589" s="3" t="n"/>
      <c r="C589" s="3" t="n"/>
      <c r="D589" s="3" t="n"/>
      <c r="E589" s="4" t="n"/>
      <c r="F589" s="4" t="n"/>
      <c r="G589" s="4">
        <f>IF(C589="Food",IF(AND(E589&lt;&gt;"",F589&lt;&gt;""),E589-F589,""),IF(C589="Specialty",IF(E589&lt;&gt;"",E589,""),IF(C589="Medical",IF(E589&lt;&gt;"",E589,""),IF(C589="Travel",IF(E589&lt;&gt;"",E589,""),IF(C589="Mileage",IF(E589&lt;&gt;"",E589,""),IF(C589="HSA/FSA",0,""))))))</f>
        <v/>
      </c>
      <c r="H589" s="3" t="n"/>
      <c r="I589" s="3" t="n"/>
    </row>
    <row r="590" ht="16" customHeight="1">
      <c r="A590" s="5" t="n"/>
      <c r="B590" s="5" t="n"/>
      <c r="C590" s="5" t="n"/>
      <c r="D590" s="5" t="n"/>
      <c r="E590" s="6" t="n"/>
      <c r="F590" s="6" t="n"/>
      <c r="G590" s="6">
        <f>IF(C590="Food",IF(AND(E590&lt;&gt;"",F590&lt;&gt;""),E590-F590,""),IF(C590="Specialty",IF(E590&lt;&gt;"",E590,""),IF(C590="Medical",IF(E590&lt;&gt;"",E590,""),IF(C590="Travel",IF(E590&lt;&gt;"",E590,""),IF(C590="Mileage",IF(E590&lt;&gt;"",E590,""),IF(C590="HSA/FSA",0,""))))))</f>
        <v/>
      </c>
      <c r="H590" s="5" t="n"/>
      <c r="I590" s="5" t="n"/>
    </row>
    <row r="591" ht="16" customHeight="1">
      <c r="A591" s="3" t="n"/>
      <c r="B591" s="3" t="n"/>
      <c r="C591" s="3" t="n"/>
      <c r="D591" s="3" t="n"/>
      <c r="E591" s="4" t="n"/>
      <c r="F591" s="4" t="n"/>
      <c r="G591" s="4">
        <f>IF(C591="Food",IF(AND(E591&lt;&gt;"",F591&lt;&gt;""),E591-F591,""),IF(C591="Specialty",IF(E591&lt;&gt;"",E591,""),IF(C591="Medical",IF(E591&lt;&gt;"",E591,""),IF(C591="Travel",IF(E591&lt;&gt;"",E591,""),IF(C591="Mileage",IF(E591&lt;&gt;"",E591,""),IF(C591="HSA/FSA",0,""))))))</f>
        <v/>
      </c>
      <c r="H591" s="3" t="n"/>
      <c r="I591" s="3" t="n"/>
    </row>
    <row r="592" ht="16" customHeight="1">
      <c r="A592" s="5" t="n"/>
      <c r="B592" s="5" t="n"/>
      <c r="C592" s="5" t="n"/>
      <c r="D592" s="5" t="n"/>
      <c r="E592" s="6" t="n"/>
      <c r="F592" s="6" t="n"/>
      <c r="G592" s="6">
        <f>IF(C592="Food",IF(AND(E592&lt;&gt;"",F592&lt;&gt;""),E592-F592,""),IF(C592="Specialty",IF(E592&lt;&gt;"",E592,""),IF(C592="Medical",IF(E592&lt;&gt;"",E592,""),IF(C592="Travel",IF(E592&lt;&gt;"",E592,""),IF(C592="Mileage",IF(E592&lt;&gt;"",E592,""),IF(C592="HSA/FSA",0,""))))))</f>
        <v/>
      </c>
      <c r="H592" s="5" t="n"/>
      <c r="I592" s="5" t="n"/>
    </row>
    <row r="593" ht="16" customHeight="1">
      <c r="A593" s="3" t="n"/>
      <c r="B593" s="3" t="n"/>
      <c r="C593" s="3" t="n"/>
      <c r="D593" s="3" t="n"/>
      <c r="E593" s="4" t="n"/>
      <c r="F593" s="4" t="n"/>
      <c r="G593" s="4">
        <f>IF(C593="Food",IF(AND(E593&lt;&gt;"",F593&lt;&gt;""),E593-F593,""),IF(C593="Specialty",IF(E593&lt;&gt;"",E593,""),IF(C593="Medical",IF(E593&lt;&gt;"",E593,""),IF(C593="Travel",IF(E593&lt;&gt;"",E593,""),IF(C593="Mileage",IF(E593&lt;&gt;"",E593,""),IF(C593="HSA/FSA",0,""))))))</f>
        <v/>
      </c>
      <c r="H593" s="3" t="n"/>
      <c r="I593" s="3" t="n"/>
    </row>
    <row r="594" ht="16" customHeight="1">
      <c r="A594" s="5" t="n"/>
      <c r="B594" s="5" t="n"/>
      <c r="C594" s="5" t="n"/>
      <c r="D594" s="5" t="n"/>
      <c r="E594" s="6" t="n"/>
      <c r="F594" s="6" t="n"/>
      <c r="G594" s="6">
        <f>IF(C594="Food",IF(AND(E594&lt;&gt;"",F594&lt;&gt;""),E594-F594,""),IF(C594="Specialty",IF(E594&lt;&gt;"",E594,""),IF(C594="Medical",IF(E594&lt;&gt;"",E594,""),IF(C594="Travel",IF(E594&lt;&gt;"",E594,""),IF(C594="Mileage",IF(E594&lt;&gt;"",E594,""),IF(C594="HSA/FSA",0,""))))))</f>
        <v/>
      </c>
      <c r="H594" s="5" t="n"/>
      <c r="I594" s="5" t="n"/>
    </row>
    <row r="595" ht="16" customHeight="1">
      <c r="A595" s="3" t="n"/>
      <c r="B595" s="3" t="n"/>
      <c r="C595" s="3" t="n"/>
      <c r="D595" s="3" t="n"/>
      <c r="E595" s="4" t="n"/>
      <c r="F595" s="4" t="n"/>
      <c r="G595" s="4">
        <f>IF(C595="Food",IF(AND(E595&lt;&gt;"",F595&lt;&gt;""),E595-F595,""),IF(C595="Specialty",IF(E595&lt;&gt;"",E595,""),IF(C595="Medical",IF(E595&lt;&gt;"",E595,""),IF(C595="Travel",IF(E595&lt;&gt;"",E595,""),IF(C595="Mileage",IF(E595&lt;&gt;"",E595,""),IF(C595="HSA/FSA",0,""))))))</f>
        <v/>
      </c>
      <c r="H595" s="3" t="n"/>
      <c r="I595" s="3" t="n"/>
    </row>
    <row r="596" ht="16" customHeight="1">
      <c r="A596" s="5" t="n"/>
      <c r="B596" s="5" t="n"/>
      <c r="C596" s="5" t="n"/>
      <c r="D596" s="5" t="n"/>
      <c r="E596" s="6" t="n"/>
      <c r="F596" s="6" t="n"/>
      <c r="G596" s="6">
        <f>IF(C596="Food",IF(AND(E596&lt;&gt;"",F596&lt;&gt;""),E596-F596,""),IF(C596="Specialty",IF(E596&lt;&gt;"",E596,""),IF(C596="Medical",IF(E596&lt;&gt;"",E596,""),IF(C596="Travel",IF(E596&lt;&gt;"",E596,""),IF(C596="Mileage",IF(E596&lt;&gt;"",E596,""),IF(C596="HSA/FSA",0,""))))))</f>
        <v/>
      </c>
      <c r="H596" s="5" t="n"/>
      <c r="I596" s="5" t="n"/>
    </row>
    <row r="597" ht="16" customHeight="1">
      <c r="A597" s="3" t="n"/>
      <c r="B597" s="3" t="n"/>
      <c r="C597" s="3" t="n"/>
      <c r="D597" s="3" t="n"/>
      <c r="E597" s="4" t="n"/>
      <c r="F597" s="4" t="n"/>
      <c r="G597" s="4">
        <f>IF(C597="Food",IF(AND(E597&lt;&gt;"",F597&lt;&gt;""),E597-F597,""),IF(C597="Specialty",IF(E597&lt;&gt;"",E597,""),IF(C597="Medical",IF(E597&lt;&gt;"",E597,""),IF(C597="Travel",IF(E597&lt;&gt;"",E597,""),IF(C597="Mileage",IF(E597&lt;&gt;"",E597,""),IF(C597="HSA/FSA",0,""))))))</f>
        <v/>
      </c>
      <c r="H597" s="3" t="n"/>
      <c r="I597" s="3" t="n"/>
    </row>
    <row r="598" ht="16" customHeight="1">
      <c r="A598" s="5" t="n"/>
      <c r="B598" s="5" t="n"/>
      <c r="C598" s="5" t="n"/>
      <c r="D598" s="5" t="n"/>
      <c r="E598" s="6" t="n"/>
      <c r="F598" s="6" t="n"/>
      <c r="G598" s="6">
        <f>IF(C598="Food",IF(AND(E598&lt;&gt;"",F598&lt;&gt;""),E598-F598,""),IF(C598="Specialty",IF(E598&lt;&gt;"",E598,""),IF(C598="Medical",IF(E598&lt;&gt;"",E598,""),IF(C598="Travel",IF(E598&lt;&gt;"",E598,""),IF(C598="Mileage",IF(E598&lt;&gt;"",E598,""),IF(C598="HSA/FSA",0,""))))))</f>
        <v/>
      </c>
      <c r="H598" s="5" t="n"/>
      <c r="I598" s="5" t="n"/>
    </row>
    <row r="599" ht="16" customHeight="1">
      <c r="A599" s="3" t="n"/>
      <c r="B599" s="3" t="n"/>
      <c r="C599" s="3" t="n"/>
      <c r="D599" s="3" t="n"/>
      <c r="E599" s="4" t="n"/>
      <c r="F599" s="4" t="n"/>
      <c r="G599" s="4">
        <f>IF(C599="Food",IF(AND(E599&lt;&gt;"",F599&lt;&gt;""),E599-F599,""),IF(C599="Specialty",IF(E599&lt;&gt;"",E599,""),IF(C599="Medical",IF(E599&lt;&gt;"",E599,""),IF(C599="Travel",IF(E599&lt;&gt;"",E599,""),IF(C599="Mileage",IF(E599&lt;&gt;"",E599,""),IF(C599="HSA/FSA",0,""))))))</f>
        <v/>
      </c>
      <c r="H599" s="3" t="n"/>
      <c r="I599" s="3" t="n"/>
    </row>
    <row r="600" ht="16" customHeight="1">
      <c r="A600" s="5" t="n"/>
      <c r="B600" s="5" t="n"/>
      <c r="C600" s="5" t="n"/>
      <c r="D600" s="5" t="n"/>
      <c r="E600" s="6" t="n"/>
      <c r="F600" s="6" t="n"/>
      <c r="G600" s="6">
        <f>IF(C600="Food",IF(AND(E600&lt;&gt;"",F600&lt;&gt;""),E600-F600,""),IF(C600="Specialty",IF(E600&lt;&gt;"",E600,""),IF(C600="Medical",IF(E600&lt;&gt;"",E600,""),IF(C600="Travel",IF(E600&lt;&gt;"",E600,""),IF(C600="Mileage",IF(E600&lt;&gt;"",E600,""),IF(C600="HSA/FSA",0,""))))))</f>
        <v/>
      </c>
      <c r="H600" s="5" t="n"/>
      <c r="I600" s="5" t="n"/>
    </row>
    <row r="601" ht="16" customHeight="1">
      <c r="A601" s="3" t="n"/>
      <c r="B601" s="3" t="n"/>
      <c r="C601" s="3" t="n"/>
      <c r="D601" s="3" t="n"/>
      <c r="E601" s="4" t="n"/>
      <c r="F601" s="4" t="n"/>
      <c r="G601" s="4">
        <f>IF(C601="Food",IF(AND(E601&lt;&gt;"",F601&lt;&gt;""),E601-F601,""),IF(C601="Specialty",IF(E601&lt;&gt;"",E601,""),IF(C601="Medical",IF(E601&lt;&gt;"",E601,""),IF(C601="Travel",IF(E601&lt;&gt;"",E601,""),IF(C601="Mileage",IF(E601&lt;&gt;"",E601,""),IF(C601="HSA/FSA",0,""))))))</f>
        <v/>
      </c>
      <c r="H601" s="3" t="n"/>
      <c r="I601" s="3" t="n"/>
    </row>
    <row r="602" ht="16" customHeight="1">
      <c r="A602" s="5" t="n"/>
      <c r="B602" s="5" t="n"/>
      <c r="C602" s="5" t="n"/>
      <c r="D602" s="5" t="n"/>
      <c r="E602" s="6" t="n"/>
      <c r="F602" s="6" t="n"/>
      <c r="G602" s="6">
        <f>IF(C602="Food",IF(AND(E602&lt;&gt;"",F602&lt;&gt;""),E602-F602,""),IF(C602="Specialty",IF(E602&lt;&gt;"",E602,""),IF(C602="Medical",IF(E602&lt;&gt;"",E602,""),IF(C602="Travel",IF(E602&lt;&gt;"",E602,""),IF(C602="Mileage",IF(E602&lt;&gt;"",E602,""),IF(C602="HSA/FSA",0,""))))))</f>
        <v/>
      </c>
      <c r="H602" s="5" t="n"/>
      <c r="I602" s="5" t="n"/>
    </row>
    <row r="603" ht="16" customHeight="1">
      <c r="A603" s="3" t="n"/>
      <c r="B603" s="3" t="n"/>
      <c r="C603" s="3" t="n"/>
      <c r="D603" s="3" t="n"/>
      <c r="E603" s="4" t="n"/>
      <c r="F603" s="4" t="n"/>
      <c r="G603" s="4">
        <f>IF(C603="Food",IF(AND(E603&lt;&gt;"",F603&lt;&gt;""),E603-F603,""),IF(C603="Specialty",IF(E603&lt;&gt;"",E603,""),IF(C603="Medical",IF(E603&lt;&gt;"",E603,""),IF(C603="Travel",IF(E603&lt;&gt;"",E603,""),IF(C603="Mileage",IF(E603&lt;&gt;"",E603,""),IF(C603="HSA/FSA",0,""))))))</f>
        <v/>
      </c>
      <c r="H603" s="3" t="n"/>
      <c r="I603" s="3" t="n"/>
    </row>
    <row r="604" ht="16" customHeight="1">
      <c r="A604" s="5" t="n"/>
      <c r="B604" s="5" t="n"/>
      <c r="C604" s="5" t="n"/>
      <c r="D604" s="5" t="n"/>
      <c r="E604" s="6" t="n"/>
      <c r="F604" s="6" t="n"/>
      <c r="G604" s="6">
        <f>IF(C604="Food",IF(AND(E604&lt;&gt;"",F604&lt;&gt;""),E604-F604,""),IF(C604="Specialty",IF(E604&lt;&gt;"",E604,""),IF(C604="Medical",IF(E604&lt;&gt;"",E604,""),IF(C604="Travel",IF(E604&lt;&gt;"",E604,""),IF(C604="Mileage",IF(E604&lt;&gt;"",E604,""),IF(C604="HSA/FSA",0,""))))))</f>
        <v/>
      </c>
      <c r="H604" s="5" t="n"/>
      <c r="I604" s="5" t="n"/>
    </row>
    <row r="605" ht="16" customHeight="1">
      <c r="A605" s="3" t="n"/>
      <c r="B605" s="3" t="n"/>
      <c r="C605" s="3" t="n"/>
      <c r="D605" s="3" t="n"/>
      <c r="E605" s="4" t="n"/>
      <c r="F605" s="4" t="n"/>
      <c r="G605" s="4">
        <f>IF(C605="Food",IF(AND(E605&lt;&gt;"",F605&lt;&gt;""),E605-F605,""),IF(C605="Specialty",IF(E605&lt;&gt;"",E605,""),IF(C605="Medical",IF(E605&lt;&gt;"",E605,""),IF(C605="Travel",IF(E605&lt;&gt;"",E605,""),IF(C605="Mileage",IF(E605&lt;&gt;"",E605,""),IF(C605="HSA/FSA",0,""))))))</f>
        <v/>
      </c>
      <c r="H605" s="3" t="n"/>
      <c r="I605" s="3" t="n"/>
    </row>
    <row r="606" ht="16" customHeight="1">
      <c r="A606" s="5" t="n"/>
      <c r="B606" s="5" t="n"/>
      <c r="C606" s="5" t="n"/>
      <c r="D606" s="5" t="n"/>
      <c r="E606" s="6" t="n"/>
      <c r="F606" s="6" t="n"/>
      <c r="G606" s="6">
        <f>IF(C606="Food",IF(AND(E606&lt;&gt;"",F606&lt;&gt;""),E606-F606,""),IF(C606="Specialty",IF(E606&lt;&gt;"",E606,""),IF(C606="Medical",IF(E606&lt;&gt;"",E606,""),IF(C606="Travel",IF(E606&lt;&gt;"",E606,""),IF(C606="Mileage",IF(E606&lt;&gt;"",E606,""),IF(C606="HSA/FSA",0,""))))))</f>
        <v/>
      </c>
      <c r="H606" s="5" t="n"/>
      <c r="I606" s="5" t="n"/>
    </row>
    <row r="607" ht="16" customHeight="1">
      <c r="A607" s="3" t="n"/>
      <c r="B607" s="3" t="n"/>
      <c r="C607" s="3" t="n"/>
      <c r="D607" s="3" t="n"/>
      <c r="E607" s="4" t="n"/>
      <c r="F607" s="4" t="n"/>
      <c r="G607" s="4">
        <f>IF(C607="Food",IF(AND(E607&lt;&gt;"",F607&lt;&gt;""),E607-F607,""),IF(C607="Specialty",IF(E607&lt;&gt;"",E607,""),IF(C607="Medical",IF(E607&lt;&gt;"",E607,""),IF(C607="Travel",IF(E607&lt;&gt;"",E607,""),IF(C607="Mileage",IF(E607&lt;&gt;"",E607,""),IF(C607="HSA/FSA",0,""))))))</f>
        <v/>
      </c>
      <c r="H607" s="3" t="n"/>
      <c r="I607" s="3" t="n"/>
    </row>
    <row r="608" ht="16" customHeight="1">
      <c r="A608" s="5" t="n"/>
      <c r="B608" s="5" t="n"/>
      <c r="C608" s="5" t="n"/>
      <c r="D608" s="5" t="n"/>
      <c r="E608" s="6" t="n"/>
      <c r="F608" s="6" t="n"/>
      <c r="G608" s="6">
        <f>IF(C608="Food",IF(AND(E608&lt;&gt;"",F608&lt;&gt;""),E608-F608,""),IF(C608="Specialty",IF(E608&lt;&gt;"",E608,""),IF(C608="Medical",IF(E608&lt;&gt;"",E608,""),IF(C608="Travel",IF(E608&lt;&gt;"",E608,""),IF(C608="Mileage",IF(E608&lt;&gt;"",E608,""),IF(C608="HSA/FSA",0,""))))))</f>
        <v/>
      </c>
      <c r="H608" s="5" t="n"/>
      <c r="I608" s="5" t="n"/>
    </row>
    <row r="609" ht="16" customHeight="1">
      <c r="A609" s="3" t="n"/>
      <c r="B609" s="3" t="n"/>
      <c r="C609" s="3" t="n"/>
      <c r="D609" s="3" t="n"/>
      <c r="E609" s="4" t="n"/>
      <c r="F609" s="4" t="n"/>
      <c r="G609" s="4">
        <f>IF(C609="Food",IF(AND(E609&lt;&gt;"",F609&lt;&gt;""),E609-F609,""),IF(C609="Specialty",IF(E609&lt;&gt;"",E609,""),IF(C609="Medical",IF(E609&lt;&gt;"",E609,""),IF(C609="Travel",IF(E609&lt;&gt;"",E609,""),IF(C609="Mileage",IF(E609&lt;&gt;"",E609,""),IF(C609="HSA/FSA",0,""))))))</f>
        <v/>
      </c>
      <c r="H609" s="3" t="n"/>
      <c r="I609" s="3" t="n"/>
    </row>
    <row r="610" ht="16" customHeight="1">
      <c r="A610" s="5" t="n"/>
      <c r="B610" s="5" t="n"/>
      <c r="C610" s="5" t="n"/>
      <c r="D610" s="5" t="n"/>
      <c r="E610" s="6" t="n"/>
      <c r="F610" s="6" t="n"/>
      <c r="G610" s="6">
        <f>IF(C610="Food",IF(AND(E610&lt;&gt;"",F610&lt;&gt;""),E610-F610,""),IF(C610="Specialty",IF(E610&lt;&gt;"",E610,""),IF(C610="Medical",IF(E610&lt;&gt;"",E610,""),IF(C610="Travel",IF(E610&lt;&gt;"",E610,""),IF(C610="Mileage",IF(E610&lt;&gt;"",E610,""),IF(C610="HSA/FSA",0,""))))))</f>
        <v/>
      </c>
      <c r="H610" s="5" t="n"/>
      <c r="I610" s="5" t="n"/>
    </row>
    <row r="611" ht="16" customHeight="1">
      <c r="A611" s="3" t="n"/>
      <c r="B611" s="3" t="n"/>
      <c r="C611" s="3" t="n"/>
      <c r="D611" s="3" t="n"/>
      <c r="E611" s="4" t="n"/>
      <c r="F611" s="4" t="n"/>
      <c r="G611" s="4">
        <f>IF(C611="Food",IF(AND(E611&lt;&gt;"",F611&lt;&gt;""),E611-F611,""),IF(C611="Specialty",IF(E611&lt;&gt;"",E611,""),IF(C611="Medical",IF(E611&lt;&gt;"",E611,""),IF(C611="Travel",IF(E611&lt;&gt;"",E611,""),IF(C611="Mileage",IF(E611&lt;&gt;"",E611,""),IF(C611="HSA/FSA",0,""))))))</f>
        <v/>
      </c>
      <c r="H611" s="3" t="n"/>
      <c r="I611" s="3" t="n"/>
    </row>
    <row r="612" ht="16" customHeight="1">
      <c r="A612" s="5" t="n"/>
      <c r="B612" s="5" t="n"/>
      <c r="C612" s="5" t="n"/>
      <c r="D612" s="5" t="n"/>
      <c r="E612" s="6" t="n"/>
      <c r="F612" s="6" t="n"/>
      <c r="G612" s="6">
        <f>IF(C612="Food",IF(AND(E612&lt;&gt;"",F612&lt;&gt;""),E612-F612,""),IF(C612="Specialty",IF(E612&lt;&gt;"",E612,""),IF(C612="Medical",IF(E612&lt;&gt;"",E612,""),IF(C612="Travel",IF(E612&lt;&gt;"",E612,""),IF(C612="Mileage",IF(E612&lt;&gt;"",E612,""),IF(C612="HSA/FSA",0,""))))))</f>
        <v/>
      </c>
      <c r="H612" s="5" t="n"/>
      <c r="I612" s="5" t="n"/>
    </row>
    <row r="613" ht="16" customHeight="1">
      <c r="A613" s="3" t="n"/>
      <c r="B613" s="3" t="n"/>
      <c r="C613" s="3" t="n"/>
      <c r="D613" s="3" t="n"/>
      <c r="E613" s="4" t="n"/>
      <c r="F613" s="4" t="n"/>
      <c r="G613" s="4">
        <f>IF(C613="Food",IF(AND(E613&lt;&gt;"",F613&lt;&gt;""),E613-F613,""),IF(C613="Specialty",IF(E613&lt;&gt;"",E613,""),IF(C613="Medical",IF(E613&lt;&gt;"",E613,""),IF(C613="Travel",IF(E613&lt;&gt;"",E613,""),IF(C613="Mileage",IF(E613&lt;&gt;"",E613,""),IF(C613="HSA/FSA",0,""))))))</f>
        <v/>
      </c>
      <c r="H613" s="3" t="n"/>
      <c r="I613" s="3" t="n"/>
    </row>
    <row r="614" ht="16" customHeight="1">
      <c r="A614" s="5" t="n"/>
      <c r="B614" s="5" t="n"/>
      <c r="C614" s="5" t="n"/>
      <c r="D614" s="5" t="n"/>
      <c r="E614" s="6" t="n"/>
      <c r="F614" s="6" t="n"/>
      <c r="G614" s="6">
        <f>IF(C614="Food",IF(AND(E614&lt;&gt;"",F614&lt;&gt;""),E614-F614,""),IF(C614="Specialty",IF(E614&lt;&gt;"",E614,""),IF(C614="Medical",IF(E614&lt;&gt;"",E614,""),IF(C614="Travel",IF(E614&lt;&gt;"",E614,""),IF(C614="Mileage",IF(E614&lt;&gt;"",E614,""),IF(C614="HSA/FSA",0,""))))))</f>
        <v/>
      </c>
      <c r="H614" s="5" t="n"/>
      <c r="I614" s="5" t="n"/>
    </row>
    <row r="615" ht="16" customHeight="1">
      <c r="A615" s="3" t="n"/>
      <c r="B615" s="3" t="n"/>
      <c r="C615" s="3" t="n"/>
      <c r="D615" s="3" t="n"/>
      <c r="E615" s="4" t="n"/>
      <c r="F615" s="4" t="n"/>
      <c r="G615" s="4">
        <f>IF(C615="Food",IF(AND(E615&lt;&gt;"",F615&lt;&gt;""),E615-F615,""),IF(C615="Specialty",IF(E615&lt;&gt;"",E615,""),IF(C615="Medical",IF(E615&lt;&gt;"",E615,""),IF(C615="Travel",IF(E615&lt;&gt;"",E615,""),IF(C615="Mileage",IF(E615&lt;&gt;"",E615,""),IF(C615="HSA/FSA",0,""))))))</f>
        <v/>
      </c>
      <c r="H615" s="3" t="n"/>
      <c r="I615" s="3" t="n"/>
    </row>
    <row r="616" ht="16" customHeight="1">
      <c r="A616" s="5" t="n"/>
      <c r="B616" s="5" t="n"/>
      <c r="C616" s="5" t="n"/>
      <c r="D616" s="5" t="n"/>
      <c r="E616" s="6" t="n"/>
      <c r="F616" s="6" t="n"/>
      <c r="G616" s="6">
        <f>IF(C616="Food",IF(AND(E616&lt;&gt;"",F616&lt;&gt;""),E616-F616,""),IF(C616="Specialty",IF(E616&lt;&gt;"",E616,""),IF(C616="Medical",IF(E616&lt;&gt;"",E616,""),IF(C616="Travel",IF(E616&lt;&gt;"",E616,""),IF(C616="Mileage",IF(E616&lt;&gt;"",E616,""),IF(C616="HSA/FSA",0,""))))))</f>
        <v/>
      </c>
      <c r="H616" s="5" t="n"/>
      <c r="I616" s="5" t="n"/>
    </row>
    <row r="617" ht="16" customHeight="1">
      <c r="A617" s="3" t="n"/>
      <c r="B617" s="3" t="n"/>
      <c r="C617" s="3" t="n"/>
      <c r="D617" s="3" t="n"/>
      <c r="E617" s="4" t="n"/>
      <c r="F617" s="4" t="n"/>
      <c r="G617" s="4">
        <f>IF(C617="Food",IF(AND(E617&lt;&gt;"",F617&lt;&gt;""),E617-F617,""),IF(C617="Specialty",IF(E617&lt;&gt;"",E617,""),IF(C617="Medical",IF(E617&lt;&gt;"",E617,""),IF(C617="Travel",IF(E617&lt;&gt;"",E617,""),IF(C617="Mileage",IF(E617&lt;&gt;"",E617,""),IF(C617="HSA/FSA",0,""))))))</f>
        <v/>
      </c>
      <c r="H617" s="3" t="n"/>
      <c r="I617" s="3" t="n"/>
    </row>
    <row r="618" ht="16" customHeight="1">
      <c r="A618" s="5" t="n"/>
      <c r="B618" s="5" t="n"/>
      <c r="C618" s="5" t="n"/>
      <c r="D618" s="5" t="n"/>
      <c r="E618" s="6" t="n"/>
      <c r="F618" s="6" t="n"/>
      <c r="G618" s="6">
        <f>IF(C618="Food",IF(AND(E618&lt;&gt;"",F618&lt;&gt;""),E618-F618,""),IF(C618="Specialty",IF(E618&lt;&gt;"",E618,""),IF(C618="Medical",IF(E618&lt;&gt;"",E618,""),IF(C618="Travel",IF(E618&lt;&gt;"",E618,""),IF(C618="Mileage",IF(E618&lt;&gt;"",E618,""),IF(C618="HSA/FSA",0,""))))))</f>
        <v/>
      </c>
      <c r="H618" s="5" t="n"/>
      <c r="I618" s="5" t="n"/>
    </row>
    <row r="619" ht="16" customHeight="1">
      <c r="A619" s="3" t="n"/>
      <c r="B619" s="3" t="n"/>
      <c r="C619" s="3" t="n"/>
      <c r="D619" s="3" t="n"/>
      <c r="E619" s="4" t="n"/>
      <c r="F619" s="4" t="n"/>
      <c r="G619" s="4">
        <f>IF(C619="Food",IF(AND(E619&lt;&gt;"",F619&lt;&gt;""),E619-F619,""),IF(C619="Specialty",IF(E619&lt;&gt;"",E619,""),IF(C619="Medical",IF(E619&lt;&gt;"",E619,""),IF(C619="Travel",IF(E619&lt;&gt;"",E619,""),IF(C619="Mileage",IF(E619&lt;&gt;"",E619,""),IF(C619="HSA/FSA",0,""))))))</f>
        <v/>
      </c>
      <c r="H619" s="3" t="n"/>
      <c r="I619" s="3" t="n"/>
    </row>
    <row r="620" ht="16" customHeight="1">
      <c r="A620" s="5" t="n"/>
      <c r="B620" s="5" t="n"/>
      <c r="C620" s="5" t="n"/>
      <c r="D620" s="5" t="n"/>
      <c r="E620" s="6" t="n"/>
      <c r="F620" s="6" t="n"/>
      <c r="G620" s="6">
        <f>IF(C620="Food",IF(AND(E620&lt;&gt;"",F620&lt;&gt;""),E620-F620,""),IF(C620="Specialty",IF(E620&lt;&gt;"",E620,""),IF(C620="Medical",IF(E620&lt;&gt;"",E620,""),IF(C620="Travel",IF(E620&lt;&gt;"",E620,""),IF(C620="Mileage",IF(E620&lt;&gt;"",E620,""),IF(C620="HSA/FSA",0,""))))))</f>
        <v/>
      </c>
      <c r="H620" s="5" t="n"/>
      <c r="I620" s="5" t="n"/>
    </row>
    <row r="621" ht="16" customHeight="1">
      <c r="A621" s="3" t="n"/>
      <c r="B621" s="3" t="n"/>
      <c r="C621" s="3" t="n"/>
      <c r="D621" s="3" t="n"/>
      <c r="E621" s="4" t="n"/>
      <c r="F621" s="4" t="n"/>
      <c r="G621" s="4">
        <f>IF(C621="Food",IF(AND(E621&lt;&gt;"",F621&lt;&gt;""),E621-F621,""),IF(C621="Specialty",IF(E621&lt;&gt;"",E621,""),IF(C621="Medical",IF(E621&lt;&gt;"",E621,""),IF(C621="Travel",IF(E621&lt;&gt;"",E621,""),IF(C621="Mileage",IF(E621&lt;&gt;"",E621,""),IF(C621="HSA/FSA",0,""))))))</f>
        <v/>
      </c>
      <c r="H621" s="3" t="n"/>
      <c r="I621" s="3" t="n"/>
    </row>
    <row r="622" ht="16" customHeight="1">
      <c r="A622" s="5" t="n"/>
      <c r="B622" s="5" t="n"/>
      <c r="C622" s="5" t="n"/>
      <c r="D622" s="5" t="n"/>
      <c r="E622" s="6" t="n"/>
      <c r="F622" s="6" t="n"/>
      <c r="G622" s="6">
        <f>IF(C622="Food",IF(AND(E622&lt;&gt;"",F622&lt;&gt;""),E622-F622,""),IF(C622="Specialty",IF(E622&lt;&gt;"",E622,""),IF(C622="Medical",IF(E622&lt;&gt;"",E622,""),IF(C622="Travel",IF(E622&lt;&gt;"",E622,""),IF(C622="Mileage",IF(E622&lt;&gt;"",E622,""),IF(C622="HSA/FSA",0,""))))))</f>
        <v/>
      </c>
      <c r="H622" s="5" t="n"/>
      <c r="I622" s="5" t="n"/>
    </row>
    <row r="623" ht="16" customHeight="1">
      <c r="A623" s="3" t="n"/>
      <c r="B623" s="3" t="n"/>
      <c r="C623" s="3" t="n"/>
      <c r="D623" s="3" t="n"/>
      <c r="E623" s="4" t="n"/>
      <c r="F623" s="4" t="n"/>
      <c r="G623" s="4">
        <f>IF(C623="Food",IF(AND(E623&lt;&gt;"",F623&lt;&gt;""),E623-F623,""),IF(C623="Specialty",IF(E623&lt;&gt;"",E623,""),IF(C623="Medical",IF(E623&lt;&gt;"",E623,""),IF(C623="Travel",IF(E623&lt;&gt;"",E623,""),IF(C623="Mileage",IF(E623&lt;&gt;"",E623,""),IF(C623="HSA/FSA",0,""))))))</f>
        <v/>
      </c>
      <c r="H623" s="3" t="n"/>
      <c r="I623" s="3" t="n"/>
    </row>
    <row r="624" ht="16" customHeight="1">
      <c r="A624" s="5" t="n"/>
      <c r="B624" s="5" t="n"/>
      <c r="C624" s="5" t="n"/>
      <c r="D624" s="5" t="n"/>
      <c r="E624" s="6" t="n"/>
      <c r="F624" s="6" t="n"/>
      <c r="G624" s="6">
        <f>IF(C624="Food",IF(AND(E624&lt;&gt;"",F624&lt;&gt;""),E624-F624,""),IF(C624="Specialty",IF(E624&lt;&gt;"",E624,""),IF(C624="Medical",IF(E624&lt;&gt;"",E624,""),IF(C624="Travel",IF(E624&lt;&gt;"",E624,""),IF(C624="Mileage",IF(E624&lt;&gt;"",E624,""),IF(C624="HSA/FSA",0,""))))))</f>
        <v/>
      </c>
      <c r="H624" s="5" t="n"/>
      <c r="I624" s="5" t="n"/>
    </row>
    <row r="625" ht="16" customHeight="1">
      <c r="A625" s="3" t="n"/>
      <c r="B625" s="3" t="n"/>
      <c r="C625" s="3" t="n"/>
      <c r="D625" s="3" t="n"/>
      <c r="E625" s="4" t="n"/>
      <c r="F625" s="4" t="n"/>
      <c r="G625" s="4">
        <f>IF(C625="Food",IF(AND(E625&lt;&gt;"",F625&lt;&gt;""),E625-F625,""),IF(C625="Specialty",IF(E625&lt;&gt;"",E625,""),IF(C625="Medical",IF(E625&lt;&gt;"",E625,""),IF(C625="Travel",IF(E625&lt;&gt;"",E625,""),IF(C625="Mileage",IF(E625&lt;&gt;"",E625,""),IF(C625="HSA/FSA",0,""))))))</f>
        <v/>
      </c>
      <c r="H625" s="3" t="n"/>
      <c r="I625" s="3" t="n"/>
    </row>
    <row r="626" ht="16" customHeight="1">
      <c r="A626" s="5" t="n"/>
      <c r="B626" s="5" t="n"/>
      <c r="C626" s="5" t="n"/>
      <c r="D626" s="5" t="n"/>
      <c r="E626" s="6" t="n"/>
      <c r="F626" s="6" t="n"/>
      <c r="G626" s="6">
        <f>IF(C626="Food",IF(AND(E626&lt;&gt;"",F626&lt;&gt;""),E626-F626,""),IF(C626="Specialty",IF(E626&lt;&gt;"",E626,""),IF(C626="Medical",IF(E626&lt;&gt;"",E626,""),IF(C626="Travel",IF(E626&lt;&gt;"",E626,""),IF(C626="Mileage",IF(E626&lt;&gt;"",E626,""),IF(C626="HSA/FSA",0,""))))))</f>
        <v/>
      </c>
      <c r="H626" s="5" t="n"/>
      <c r="I626" s="5" t="n"/>
    </row>
    <row r="627" ht="16" customHeight="1">
      <c r="A627" s="3" t="n"/>
      <c r="B627" s="3" t="n"/>
      <c r="C627" s="3" t="n"/>
      <c r="D627" s="3" t="n"/>
      <c r="E627" s="4" t="n"/>
      <c r="F627" s="4" t="n"/>
      <c r="G627" s="4">
        <f>IF(C627="Food",IF(AND(E627&lt;&gt;"",F627&lt;&gt;""),E627-F627,""),IF(C627="Specialty",IF(E627&lt;&gt;"",E627,""),IF(C627="Medical",IF(E627&lt;&gt;"",E627,""),IF(C627="Travel",IF(E627&lt;&gt;"",E627,""),IF(C627="Mileage",IF(E627&lt;&gt;"",E627,""),IF(C627="HSA/FSA",0,""))))))</f>
        <v/>
      </c>
      <c r="H627" s="3" t="n"/>
      <c r="I627" s="3" t="n"/>
    </row>
    <row r="628" ht="16" customHeight="1">
      <c r="A628" s="5" t="n"/>
      <c r="B628" s="5" t="n"/>
      <c r="C628" s="5" t="n"/>
      <c r="D628" s="5" t="n"/>
      <c r="E628" s="6" t="n"/>
      <c r="F628" s="6" t="n"/>
      <c r="G628" s="6">
        <f>IF(C628="Food",IF(AND(E628&lt;&gt;"",F628&lt;&gt;""),E628-F628,""),IF(C628="Specialty",IF(E628&lt;&gt;"",E628,""),IF(C628="Medical",IF(E628&lt;&gt;"",E628,""),IF(C628="Travel",IF(E628&lt;&gt;"",E628,""),IF(C628="Mileage",IF(E628&lt;&gt;"",E628,""),IF(C628="HSA/FSA",0,""))))))</f>
        <v/>
      </c>
      <c r="H628" s="5" t="n"/>
      <c r="I628" s="5" t="n"/>
    </row>
    <row r="629" ht="16" customHeight="1">
      <c r="A629" s="3" t="n"/>
      <c r="B629" s="3" t="n"/>
      <c r="C629" s="3" t="n"/>
      <c r="D629" s="3" t="n"/>
      <c r="E629" s="4" t="n"/>
      <c r="F629" s="4" t="n"/>
      <c r="G629" s="4">
        <f>IF(C629="Food",IF(AND(E629&lt;&gt;"",F629&lt;&gt;""),E629-F629,""),IF(C629="Specialty",IF(E629&lt;&gt;"",E629,""),IF(C629="Medical",IF(E629&lt;&gt;"",E629,""),IF(C629="Travel",IF(E629&lt;&gt;"",E629,""),IF(C629="Mileage",IF(E629&lt;&gt;"",E629,""),IF(C629="HSA/FSA",0,""))))))</f>
        <v/>
      </c>
      <c r="H629" s="3" t="n"/>
      <c r="I629" s="3" t="n"/>
    </row>
    <row r="630" ht="16" customHeight="1">
      <c r="A630" s="5" t="n"/>
      <c r="B630" s="5" t="n"/>
      <c r="C630" s="5" t="n"/>
      <c r="D630" s="5" t="n"/>
      <c r="E630" s="6" t="n"/>
      <c r="F630" s="6" t="n"/>
      <c r="G630" s="6">
        <f>IF(C630="Food",IF(AND(E630&lt;&gt;"",F630&lt;&gt;""),E630-F630,""),IF(C630="Specialty",IF(E630&lt;&gt;"",E630,""),IF(C630="Medical",IF(E630&lt;&gt;"",E630,""),IF(C630="Travel",IF(E630&lt;&gt;"",E630,""),IF(C630="Mileage",IF(E630&lt;&gt;"",E630,""),IF(C630="HSA/FSA",0,""))))))</f>
        <v/>
      </c>
      <c r="H630" s="5" t="n"/>
      <c r="I630" s="5" t="n"/>
    </row>
    <row r="631" ht="16" customHeight="1">
      <c r="A631" s="3" t="n"/>
      <c r="B631" s="3" t="n"/>
      <c r="C631" s="3" t="n"/>
      <c r="D631" s="3" t="n"/>
      <c r="E631" s="4" t="n"/>
      <c r="F631" s="4" t="n"/>
      <c r="G631" s="4">
        <f>IF(C631="Food",IF(AND(E631&lt;&gt;"",F631&lt;&gt;""),E631-F631,""),IF(C631="Specialty",IF(E631&lt;&gt;"",E631,""),IF(C631="Medical",IF(E631&lt;&gt;"",E631,""),IF(C631="Travel",IF(E631&lt;&gt;"",E631,""),IF(C631="Mileage",IF(E631&lt;&gt;"",E631,""),IF(C631="HSA/FSA",0,""))))))</f>
        <v/>
      </c>
      <c r="H631" s="3" t="n"/>
      <c r="I631" s="3" t="n"/>
    </row>
    <row r="632" ht="16" customHeight="1">
      <c r="A632" s="5" t="n"/>
      <c r="B632" s="5" t="n"/>
      <c r="C632" s="5" t="n"/>
      <c r="D632" s="5" t="n"/>
      <c r="E632" s="6" t="n"/>
      <c r="F632" s="6" t="n"/>
      <c r="G632" s="6">
        <f>IF(C632="Food",IF(AND(E632&lt;&gt;"",F632&lt;&gt;""),E632-F632,""),IF(C632="Specialty",IF(E632&lt;&gt;"",E632,""),IF(C632="Medical",IF(E632&lt;&gt;"",E632,""),IF(C632="Travel",IF(E632&lt;&gt;"",E632,""),IF(C632="Mileage",IF(E632&lt;&gt;"",E632,""),IF(C632="HSA/FSA",0,""))))))</f>
        <v/>
      </c>
      <c r="H632" s="5" t="n"/>
      <c r="I632" s="5" t="n"/>
    </row>
    <row r="633" ht="16" customHeight="1">
      <c r="A633" s="3" t="n"/>
      <c r="B633" s="3" t="n"/>
      <c r="C633" s="3" t="n"/>
      <c r="D633" s="3" t="n"/>
      <c r="E633" s="4" t="n"/>
      <c r="F633" s="4" t="n"/>
      <c r="G633" s="4">
        <f>IF(C633="Food",IF(AND(E633&lt;&gt;"",F633&lt;&gt;""),E633-F633,""),IF(C633="Specialty",IF(E633&lt;&gt;"",E633,""),IF(C633="Medical",IF(E633&lt;&gt;"",E633,""),IF(C633="Travel",IF(E633&lt;&gt;"",E633,""),IF(C633="Mileage",IF(E633&lt;&gt;"",E633,""),IF(C633="HSA/FSA",0,""))))))</f>
        <v/>
      </c>
      <c r="H633" s="3" t="n"/>
      <c r="I633" s="3" t="n"/>
    </row>
    <row r="634" ht="16" customHeight="1">
      <c r="A634" s="5" t="n"/>
      <c r="B634" s="5" t="n"/>
      <c r="C634" s="5" t="n"/>
      <c r="D634" s="5" t="n"/>
      <c r="E634" s="6" t="n"/>
      <c r="F634" s="6" t="n"/>
      <c r="G634" s="6">
        <f>IF(C634="Food",IF(AND(E634&lt;&gt;"",F634&lt;&gt;""),E634-F634,""),IF(C634="Specialty",IF(E634&lt;&gt;"",E634,""),IF(C634="Medical",IF(E634&lt;&gt;"",E634,""),IF(C634="Travel",IF(E634&lt;&gt;"",E634,""),IF(C634="Mileage",IF(E634&lt;&gt;"",E634,""),IF(C634="HSA/FSA",0,""))))))</f>
        <v/>
      </c>
      <c r="H634" s="5" t="n"/>
      <c r="I634" s="5" t="n"/>
    </row>
    <row r="635" ht="16" customHeight="1">
      <c r="A635" s="3" t="n"/>
      <c r="B635" s="3" t="n"/>
      <c r="C635" s="3" t="n"/>
      <c r="D635" s="3" t="n"/>
      <c r="E635" s="4" t="n"/>
      <c r="F635" s="4" t="n"/>
      <c r="G635" s="4">
        <f>IF(C635="Food",IF(AND(E635&lt;&gt;"",F635&lt;&gt;""),E635-F635,""),IF(C635="Specialty",IF(E635&lt;&gt;"",E635,""),IF(C635="Medical",IF(E635&lt;&gt;"",E635,""),IF(C635="Travel",IF(E635&lt;&gt;"",E635,""),IF(C635="Mileage",IF(E635&lt;&gt;"",E635,""),IF(C635="HSA/FSA",0,""))))))</f>
        <v/>
      </c>
      <c r="H635" s="3" t="n"/>
      <c r="I635" s="3" t="n"/>
    </row>
    <row r="636" ht="16" customHeight="1">
      <c r="A636" s="5" t="n"/>
      <c r="B636" s="5" t="n"/>
      <c r="C636" s="5" t="n"/>
      <c r="D636" s="5" t="n"/>
      <c r="E636" s="6" t="n"/>
      <c r="F636" s="6" t="n"/>
      <c r="G636" s="6">
        <f>IF(C636="Food",IF(AND(E636&lt;&gt;"",F636&lt;&gt;""),E636-F636,""),IF(C636="Specialty",IF(E636&lt;&gt;"",E636,""),IF(C636="Medical",IF(E636&lt;&gt;"",E636,""),IF(C636="Travel",IF(E636&lt;&gt;"",E636,""),IF(C636="Mileage",IF(E636&lt;&gt;"",E636,""),IF(C636="HSA/FSA",0,""))))))</f>
        <v/>
      </c>
      <c r="H636" s="5" t="n"/>
      <c r="I636" s="5" t="n"/>
    </row>
    <row r="637" ht="16" customHeight="1">
      <c r="A637" s="3" t="n"/>
      <c r="B637" s="3" t="n"/>
      <c r="C637" s="3" t="n"/>
      <c r="D637" s="3" t="n"/>
      <c r="E637" s="4" t="n"/>
      <c r="F637" s="4" t="n"/>
      <c r="G637" s="4">
        <f>IF(C637="Food",IF(AND(E637&lt;&gt;"",F637&lt;&gt;""),E637-F637,""),IF(C637="Specialty",IF(E637&lt;&gt;"",E637,""),IF(C637="Medical",IF(E637&lt;&gt;"",E637,""),IF(C637="Travel",IF(E637&lt;&gt;"",E637,""),IF(C637="Mileage",IF(E637&lt;&gt;"",E637,""),IF(C637="HSA/FSA",0,""))))))</f>
        <v/>
      </c>
      <c r="H637" s="3" t="n"/>
      <c r="I637" s="3" t="n"/>
    </row>
    <row r="638" ht="16" customHeight="1">
      <c r="A638" s="5" t="n"/>
      <c r="B638" s="5" t="n"/>
      <c r="C638" s="5" t="n"/>
      <c r="D638" s="5" t="n"/>
      <c r="E638" s="6" t="n"/>
      <c r="F638" s="6" t="n"/>
      <c r="G638" s="6">
        <f>IF(C638="Food",IF(AND(E638&lt;&gt;"",F638&lt;&gt;""),E638-F638,""),IF(C638="Specialty",IF(E638&lt;&gt;"",E638,""),IF(C638="Medical",IF(E638&lt;&gt;"",E638,""),IF(C638="Travel",IF(E638&lt;&gt;"",E638,""),IF(C638="Mileage",IF(E638&lt;&gt;"",E638,""),IF(C638="HSA/FSA",0,""))))))</f>
        <v/>
      </c>
      <c r="H638" s="5" t="n"/>
      <c r="I638" s="5" t="n"/>
    </row>
    <row r="639" ht="16" customHeight="1">
      <c r="A639" s="3" t="n"/>
      <c r="B639" s="3" t="n"/>
      <c r="C639" s="3" t="n"/>
      <c r="D639" s="3" t="n"/>
      <c r="E639" s="4" t="n"/>
      <c r="F639" s="4" t="n"/>
      <c r="G639" s="4">
        <f>IF(C639="Food",IF(AND(E639&lt;&gt;"",F639&lt;&gt;""),E639-F639,""),IF(C639="Specialty",IF(E639&lt;&gt;"",E639,""),IF(C639="Medical",IF(E639&lt;&gt;"",E639,""),IF(C639="Travel",IF(E639&lt;&gt;"",E639,""),IF(C639="Mileage",IF(E639&lt;&gt;"",E639,""),IF(C639="HSA/FSA",0,""))))))</f>
        <v/>
      </c>
      <c r="H639" s="3" t="n"/>
      <c r="I639" s="3" t="n"/>
    </row>
    <row r="640" ht="16" customHeight="1">
      <c r="A640" s="5" t="n"/>
      <c r="B640" s="5" t="n"/>
      <c r="C640" s="5" t="n"/>
      <c r="D640" s="5" t="n"/>
      <c r="E640" s="6" t="n"/>
      <c r="F640" s="6" t="n"/>
      <c r="G640" s="6">
        <f>IF(C640="Food",IF(AND(E640&lt;&gt;"",F640&lt;&gt;""),E640-F640,""),IF(C640="Specialty",IF(E640&lt;&gt;"",E640,""),IF(C640="Medical",IF(E640&lt;&gt;"",E640,""),IF(C640="Travel",IF(E640&lt;&gt;"",E640,""),IF(C640="Mileage",IF(E640&lt;&gt;"",E640,""),IF(C640="HSA/FSA",0,""))))))</f>
        <v/>
      </c>
      <c r="H640" s="5" t="n"/>
      <c r="I640" s="5" t="n"/>
    </row>
    <row r="641" ht="16" customHeight="1">
      <c r="A641" s="3" t="n"/>
      <c r="B641" s="3" t="n"/>
      <c r="C641" s="3" t="n"/>
      <c r="D641" s="3" t="n"/>
      <c r="E641" s="4" t="n"/>
      <c r="F641" s="4" t="n"/>
      <c r="G641" s="4">
        <f>IF(C641="Food",IF(AND(E641&lt;&gt;"",F641&lt;&gt;""),E641-F641,""),IF(C641="Specialty",IF(E641&lt;&gt;"",E641,""),IF(C641="Medical",IF(E641&lt;&gt;"",E641,""),IF(C641="Travel",IF(E641&lt;&gt;"",E641,""),IF(C641="Mileage",IF(E641&lt;&gt;"",E641,""),IF(C641="HSA/FSA",0,""))))))</f>
        <v/>
      </c>
      <c r="H641" s="3" t="n"/>
      <c r="I641" s="3" t="n"/>
    </row>
    <row r="642" ht="16" customHeight="1">
      <c r="A642" s="5" t="n"/>
      <c r="B642" s="5" t="n"/>
      <c r="C642" s="5" t="n"/>
      <c r="D642" s="5" t="n"/>
      <c r="E642" s="6" t="n"/>
      <c r="F642" s="6" t="n"/>
      <c r="G642" s="6">
        <f>IF(C642="Food",IF(AND(E642&lt;&gt;"",F642&lt;&gt;""),E642-F642,""),IF(C642="Specialty",IF(E642&lt;&gt;"",E642,""),IF(C642="Medical",IF(E642&lt;&gt;"",E642,""),IF(C642="Travel",IF(E642&lt;&gt;"",E642,""),IF(C642="Mileage",IF(E642&lt;&gt;"",E642,""),IF(C642="HSA/FSA",0,""))))))</f>
        <v/>
      </c>
      <c r="H642" s="5" t="n"/>
      <c r="I642" s="5" t="n"/>
    </row>
    <row r="643" ht="16" customHeight="1">
      <c r="A643" s="3" t="n"/>
      <c r="B643" s="3" t="n"/>
      <c r="C643" s="3" t="n"/>
      <c r="D643" s="3" t="n"/>
      <c r="E643" s="4" t="n"/>
      <c r="F643" s="4" t="n"/>
      <c r="G643" s="4">
        <f>IF(C643="Food",IF(AND(E643&lt;&gt;"",F643&lt;&gt;""),E643-F643,""),IF(C643="Specialty",IF(E643&lt;&gt;"",E643,""),IF(C643="Medical",IF(E643&lt;&gt;"",E643,""),IF(C643="Travel",IF(E643&lt;&gt;"",E643,""),IF(C643="Mileage",IF(E643&lt;&gt;"",E643,""),IF(C643="HSA/FSA",0,""))))))</f>
        <v/>
      </c>
      <c r="H643" s="3" t="n"/>
      <c r="I643" s="3" t="n"/>
    </row>
    <row r="644" ht="16" customHeight="1">
      <c r="A644" s="5" t="n"/>
      <c r="B644" s="5" t="n"/>
      <c r="C644" s="5" t="n"/>
      <c r="D644" s="5" t="n"/>
      <c r="E644" s="6" t="n"/>
      <c r="F644" s="6" t="n"/>
      <c r="G644" s="6">
        <f>IF(C644="Food",IF(AND(E644&lt;&gt;"",F644&lt;&gt;""),E644-F644,""),IF(C644="Specialty",IF(E644&lt;&gt;"",E644,""),IF(C644="Medical",IF(E644&lt;&gt;"",E644,""),IF(C644="Travel",IF(E644&lt;&gt;"",E644,""),IF(C644="Mileage",IF(E644&lt;&gt;"",E644,""),IF(C644="HSA/FSA",0,""))))))</f>
        <v/>
      </c>
      <c r="H644" s="5" t="n"/>
      <c r="I644" s="5" t="n"/>
    </row>
    <row r="645" ht="16" customHeight="1">
      <c r="A645" s="3" t="n"/>
      <c r="B645" s="3" t="n"/>
      <c r="C645" s="3" t="n"/>
      <c r="D645" s="3" t="n"/>
      <c r="E645" s="4" t="n"/>
      <c r="F645" s="4" t="n"/>
      <c r="G645" s="4">
        <f>IF(C645="Food",IF(AND(E645&lt;&gt;"",F645&lt;&gt;""),E645-F645,""),IF(C645="Specialty",IF(E645&lt;&gt;"",E645,""),IF(C645="Medical",IF(E645&lt;&gt;"",E645,""),IF(C645="Travel",IF(E645&lt;&gt;"",E645,""),IF(C645="Mileage",IF(E645&lt;&gt;"",E645,""),IF(C645="HSA/FSA",0,""))))))</f>
        <v/>
      </c>
      <c r="H645" s="3" t="n"/>
      <c r="I645" s="3" t="n"/>
    </row>
    <row r="646" ht="16" customHeight="1">
      <c r="A646" s="5" t="n"/>
      <c r="B646" s="5" t="n"/>
      <c r="C646" s="5" t="n"/>
      <c r="D646" s="5" t="n"/>
      <c r="E646" s="6" t="n"/>
      <c r="F646" s="6" t="n"/>
      <c r="G646" s="6">
        <f>IF(C646="Food",IF(AND(E646&lt;&gt;"",F646&lt;&gt;""),E646-F646,""),IF(C646="Specialty",IF(E646&lt;&gt;"",E646,""),IF(C646="Medical",IF(E646&lt;&gt;"",E646,""),IF(C646="Travel",IF(E646&lt;&gt;"",E646,""),IF(C646="Mileage",IF(E646&lt;&gt;"",E646,""),IF(C646="HSA/FSA",0,""))))))</f>
        <v/>
      </c>
      <c r="H646" s="5" t="n"/>
      <c r="I646" s="5" t="n"/>
    </row>
    <row r="647" ht="16" customHeight="1">
      <c r="A647" s="3" t="n"/>
      <c r="B647" s="3" t="n"/>
      <c r="C647" s="3" t="n"/>
      <c r="D647" s="3" t="n"/>
      <c r="E647" s="4" t="n"/>
      <c r="F647" s="4" t="n"/>
      <c r="G647" s="4">
        <f>IF(C647="Food",IF(AND(E647&lt;&gt;"",F647&lt;&gt;""),E647-F647,""),IF(C647="Specialty",IF(E647&lt;&gt;"",E647,""),IF(C647="Medical",IF(E647&lt;&gt;"",E647,""),IF(C647="Travel",IF(E647&lt;&gt;"",E647,""),IF(C647="Mileage",IF(E647&lt;&gt;"",E647,""),IF(C647="HSA/FSA",0,""))))))</f>
        <v/>
      </c>
      <c r="H647" s="3" t="n"/>
      <c r="I647" s="3" t="n"/>
    </row>
    <row r="648" ht="16" customHeight="1">
      <c r="A648" s="5" t="n"/>
      <c r="B648" s="5" t="n"/>
      <c r="C648" s="5" t="n"/>
      <c r="D648" s="5" t="n"/>
      <c r="E648" s="6" t="n"/>
      <c r="F648" s="6" t="n"/>
      <c r="G648" s="6">
        <f>IF(C648="Food",IF(AND(E648&lt;&gt;"",F648&lt;&gt;""),E648-F648,""),IF(C648="Specialty",IF(E648&lt;&gt;"",E648,""),IF(C648="Medical",IF(E648&lt;&gt;"",E648,""),IF(C648="Travel",IF(E648&lt;&gt;"",E648,""),IF(C648="Mileage",IF(E648&lt;&gt;"",E648,""),IF(C648="HSA/FSA",0,""))))))</f>
        <v/>
      </c>
      <c r="H648" s="5" t="n"/>
      <c r="I648" s="5" t="n"/>
    </row>
    <row r="649" ht="16" customHeight="1">
      <c r="A649" s="3" t="n"/>
      <c r="B649" s="3" t="n"/>
      <c r="C649" s="3" t="n"/>
      <c r="D649" s="3" t="n"/>
      <c r="E649" s="4" t="n"/>
      <c r="F649" s="4" t="n"/>
      <c r="G649" s="4">
        <f>IF(C649="Food",IF(AND(E649&lt;&gt;"",F649&lt;&gt;""),E649-F649,""),IF(C649="Specialty",IF(E649&lt;&gt;"",E649,""),IF(C649="Medical",IF(E649&lt;&gt;"",E649,""),IF(C649="Travel",IF(E649&lt;&gt;"",E649,""),IF(C649="Mileage",IF(E649&lt;&gt;"",E649,""),IF(C649="HSA/FSA",0,""))))))</f>
        <v/>
      </c>
      <c r="H649" s="3" t="n"/>
      <c r="I649" s="3" t="n"/>
    </row>
    <row r="650" ht="16" customHeight="1">
      <c r="A650" s="5" t="n"/>
      <c r="B650" s="5" t="n"/>
      <c r="C650" s="5" t="n"/>
      <c r="D650" s="5" t="n"/>
      <c r="E650" s="6" t="n"/>
      <c r="F650" s="6" t="n"/>
      <c r="G650" s="6">
        <f>IF(C650="Food",IF(AND(E650&lt;&gt;"",F650&lt;&gt;""),E650-F650,""),IF(C650="Specialty",IF(E650&lt;&gt;"",E650,""),IF(C650="Medical",IF(E650&lt;&gt;"",E650,""),IF(C650="Travel",IF(E650&lt;&gt;"",E650,""),IF(C650="Mileage",IF(E650&lt;&gt;"",E650,""),IF(C650="HSA/FSA",0,""))))))</f>
        <v/>
      </c>
      <c r="H650" s="5" t="n"/>
      <c r="I650" s="5" t="n"/>
    </row>
    <row r="651" ht="16" customHeight="1">
      <c r="A651" s="3" t="n"/>
      <c r="B651" s="3" t="n"/>
      <c r="C651" s="3" t="n"/>
      <c r="D651" s="3" t="n"/>
      <c r="E651" s="4" t="n"/>
      <c r="F651" s="4" t="n"/>
      <c r="G651" s="4">
        <f>IF(C651="Food",IF(AND(E651&lt;&gt;"",F651&lt;&gt;""),E651-F651,""),IF(C651="Specialty",IF(E651&lt;&gt;"",E651,""),IF(C651="Medical",IF(E651&lt;&gt;"",E651,""),IF(C651="Travel",IF(E651&lt;&gt;"",E651,""),IF(C651="Mileage",IF(E651&lt;&gt;"",E651,""),IF(C651="HSA/FSA",0,""))))))</f>
        <v/>
      </c>
      <c r="H651" s="3" t="n"/>
      <c r="I651" s="3" t="n"/>
    </row>
    <row r="652" ht="16" customHeight="1">
      <c r="A652" s="5" t="n"/>
      <c r="B652" s="5" t="n"/>
      <c r="C652" s="5" t="n"/>
      <c r="D652" s="5" t="n"/>
      <c r="E652" s="6" t="n"/>
      <c r="F652" s="6" t="n"/>
      <c r="G652" s="6">
        <f>IF(C652="Food",IF(AND(E652&lt;&gt;"",F652&lt;&gt;""),E652-F652,""),IF(C652="Specialty",IF(E652&lt;&gt;"",E652,""),IF(C652="Medical",IF(E652&lt;&gt;"",E652,""),IF(C652="Travel",IF(E652&lt;&gt;"",E652,""),IF(C652="Mileage",IF(E652&lt;&gt;"",E652,""),IF(C652="HSA/FSA",0,""))))))</f>
        <v/>
      </c>
      <c r="H652" s="5" t="n"/>
      <c r="I652" s="5" t="n"/>
    </row>
    <row r="653" ht="16" customHeight="1">
      <c r="A653" s="3" t="n"/>
      <c r="B653" s="3" t="n"/>
      <c r="C653" s="3" t="n"/>
      <c r="D653" s="3" t="n"/>
      <c r="E653" s="4" t="n"/>
      <c r="F653" s="4" t="n"/>
      <c r="G653" s="4">
        <f>IF(C653="Food",IF(AND(E653&lt;&gt;"",F653&lt;&gt;""),E653-F653,""),IF(C653="Specialty",IF(E653&lt;&gt;"",E653,""),IF(C653="Medical",IF(E653&lt;&gt;"",E653,""),IF(C653="Travel",IF(E653&lt;&gt;"",E653,""),IF(C653="Mileage",IF(E653&lt;&gt;"",E653,""),IF(C653="HSA/FSA",0,""))))))</f>
        <v/>
      </c>
      <c r="H653" s="3" t="n"/>
      <c r="I653" s="3" t="n"/>
    </row>
    <row r="654" ht="16" customHeight="1">
      <c r="A654" s="5" t="n"/>
      <c r="B654" s="5" t="n"/>
      <c r="C654" s="5" t="n"/>
      <c r="D654" s="5" t="n"/>
      <c r="E654" s="6" t="n"/>
      <c r="F654" s="6" t="n"/>
      <c r="G654" s="6">
        <f>IF(C654="Food",IF(AND(E654&lt;&gt;"",F654&lt;&gt;""),E654-F654,""),IF(C654="Specialty",IF(E654&lt;&gt;"",E654,""),IF(C654="Medical",IF(E654&lt;&gt;"",E654,""),IF(C654="Travel",IF(E654&lt;&gt;"",E654,""),IF(C654="Mileage",IF(E654&lt;&gt;"",E654,""),IF(C654="HSA/FSA",0,""))))))</f>
        <v/>
      </c>
      <c r="H654" s="5" t="n"/>
      <c r="I654" s="5" t="n"/>
    </row>
    <row r="655" ht="16" customHeight="1">
      <c r="A655" s="3" t="n"/>
      <c r="B655" s="3" t="n"/>
      <c r="C655" s="3" t="n"/>
      <c r="D655" s="3" t="n"/>
      <c r="E655" s="4" t="n"/>
      <c r="F655" s="4" t="n"/>
      <c r="G655" s="4">
        <f>IF(C655="Food",IF(AND(E655&lt;&gt;"",F655&lt;&gt;""),E655-F655,""),IF(C655="Specialty",IF(E655&lt;&gt;"",E655,""),IF(C655="Medical",IF(E655&lt;&gt;"",E655,""),IF(C655="Travel",IF(E655&lt;&gt;"",E655,""),IF(C655="Mileage",IF(E655&lt;&gt;"",E655,""),IF(C655="HSA/FSA",0,""))))))</f>
        <v/>
      </c>
      <c r="H655" s="3" t="n"/>
      <c r="I655" s="3" t="n"/>
    </row>
    <row r="656" ht="16" customHeight="1">
      <c r="A656" s="5" t="n"/>
      <c r="B656" s="5" t="n"/>
      <c r="C656" s="5" t="n"/>
      <c r="D656" s="5" t="n"/>
      <c r="E656" s="6" t="n"/>
      <c r="F656" s="6" t="n"/>
      <c r="G656" s="6">
        <f>IF(C656="Food",IF(AND(E656&lt;&gt;"",F656&lt;&gt;""),E656-F656,""),IF(C656="Specialty",IF(E656&lt;&gt;"",E656,""),IF(C656="Medical",IF(E656&lt;&gt;"",E656,""),IF(C656="Travel",IF(E656&lt;&gt;"",E656,""),IF(C656="Mileage",IF(E656&lt;&gt;"",E656,""),IF(C656="HSA/FSA",0,""))))))</f>
        <v/>
      </c>
      <c r="H656" s="5" t="n"/>
      <c r="I656" s="5" t="n"/>
    </row>
    <row r="657" ht="16" customHeight="1">
      <c r="A657" s="3" t="n"/>
      <c r="B657" s="3" t="n"/>
      <c r="C657" s="3" t="n"/>
      <c r="D657" s="3" t="n"/>
      <c r="E657" s="4" t="n"/>
      <c r="F657" s="4" t="n"/>
      <c r="G657" s="4">
        <f>IF(C657="Food",IF(AND(E657&lt;&gt;"",F657&lt;&gt;""),E657-F657,""),IF(C657="Specialty",IF(E657&lt;&gt;"",E657,""),IF(C657="Medical",IF(E657&lt;&gt;"",E657,""),IF(C657="Travel",IF(E657&lt;&gt;"",E657,""),IF(C657="Mileage",IF(E657&lt;&gt;"",E657,""),IF(C657="HSA/FSA",0,""))))))</f>
        <v/>
      </c>
      <c r="H657" s="3" t="n"/>
      <c r="I657" s="3" t="n"/>
    </row>
    <row r="658" ht="16" customHeight="1">
      <c r="A658" s="5" t="n"/>
      <c r="B658" s="5" t="n"/>
      <c r="C658" s="5" t="n"/>
      <c r="D658" s="5" t="n"/>
      <c r="E658" s="6" t="n"/>
      <c r="F658" s="6" t="n"/>
      <c r="G658" s="6">
        <f>IF(C658="Food",IF(AND(E658&lt;&gt;"",F658&lt;&gt;""),E658-F658,""),IF(C658="Specialty",IF(E658&lt;&gt;"",E658,""),IF(C658="Medical",IF(E658&lt;&gt;"",E658,""),IF(C658="Travel",IF(E658&lt;&gt;"",E658,""),IF(C658="Mileage",IF(E658&lt;&gt;"",E658,""),IF(C658="HSA/FSA",0,""))))))</f>
        <v/>
      </c>
      <c r="H658" s="5" t="n"/>
      <c r="I658" s="5" t="n"/>
    </row>
    <row r="659" ht="16" customHeight="1">
      <c r="A659" s="3" t="n"/>
      <c r="B659" s="3" t="n"/>
      <c r="C659" s="3" t="n"/>
      <c r="D659" s="3" t="n"/>
      <c r="E659" s="4" t="n"/>
      <c r="F659" s="4" t="n"/>
      <c r="G659" s="4">
        <f>IF(C659="Food",IF(AND(E659&lt;&gt;"",F659&lt;&gt;""),E659-F659,""),IF(C659="Specialty",IF(E659&lt;&gt;"",E659,""),IF(C659="Medical",IF(E659&lt;&gt;"",E659,""),IF(C659="Travel",IF(E659&lt;&gt;"",E659,""),IF(C659="Mileage",IF(E659&lt;&gt;"",E659,""),IF(C659="HSA/FSA",0,""))))))</f>
        <v/>
      </c>
      <c r="H659" s="3" t="n"/>
      <c r="I659" s="3" t="n"/>
    </row>
    <row r="660" ht="16" customHeight="1">
      <c r="A660" s="5" t="n"/>
      <c r="B660" s="5" t="n"/>
      <c r="C660" s="5" t="n"/>
      <c r="D660" s="5" t="n"/>
      <c r="E660" s="6" t="n"/>
      <c r="F660" s="6" t="n"/>
      <c r="G660" s="6">
        <f>IF(C660="Food",IF(AND(E660&lt;&gt;"",F660&lt;&gt;""),E660-F660,""),IF(C660="Specialty",IF(E660&lt;&gt;"",E660,""),IF(C660="Medical",IF(E660&lt;&gt;"",E660,""),IF(C660="Travel",IF(E660&lt;&gt;"",E660,""),IF(C660="Mileage",IF(E660&lt;&gt;"",E660,""),IF(C660="HSA/FSA",0,""))))))</f>
        <v/>
      </c>
      <c r="H660" s="5" t="n"/>
      <c r="I660" s="5" t="n"/>
    </row>
    <row r="661" ht="16" customHeight="1">
      <c r="A661" s="3" t="n"/>
      <c r="B661" s="3" t="n"/>
      <c r="C661" s="3" t="n"/>
      <c r="D661" s="3" t="n"/>
      <c r="E661" s="4" t="n"/>
      <c r="F661" s="4" t="n"/>
      <c r="G661" s="4">
        <f>IF(C661="Food",IF(AND(E661&lt;&gt;"",F661&lt;&gt;""),E661-F661,""),IF(C661="Specialty",IF(E661&lt;&gt;"",E661,""),IF(C661="Medical",IF(E661&lt;&gt;"",E661,""),IF(C661="Travel",IF(E661&lt;&gt;"",E661,""),IF(C661="Mileage",IF(E661&lt;&gt;"",E661,""),IF(C661="HSA/FSA",0,""))))))</f>
        <v/>
      </c>
      <c r="H661" s="3" t="n"/>
      <c r="I661" s="3" t="n"/>
    </row>
    <row r="662" ht="16" customHeight="1">
      <c r="A662" s="5" t="n"/>
      <c r="B662" s="5" t="n"/>
      <c r="C662" s="5" t="n"/>
      <c r="D662" s="5" t="n"/>
      <c r="E662" s="6" t="n"/>
      <c r="F662" s="6" t="n"/>
      <c r="G662" s="6">
        <f>IF(C662="Food",IF(AND(E662&lt;&gt;"",F662&lt;&gt;""),E662-F662,""),IF(C662="Specialty",IF(E662&lt;&gt;"",E662,""),IF(C662="Medical",IF(E662&lt;&gt;"",E662,""),IF(C662="Travel",IF(E662&lt;&gt;"",E662,""),IF(C662="Mileage",IF(E662&lt;&gt;"",E662,""),IF(C662="HSA/FSA",0,""))))))</f>
        <v/>
      </c>
      <c r="H662" s="5" t="n"/>
      <c r="I662" s="5" t="n"/>
    </row>
    <row r="663" ht="16" customHeight="1">
      <c r="A663" s="3" t="n"/>
      <c r="B663" s="3" t="n"/>
      <c r="C663" s="3" t="n"/>
      <c r="D663" s="3" t="n"/>
      <c r="E663" s="4" t="n"/>
      <c r="F663" s="4" t="n"/>
      <c r="G663" s="4">
        <f>IF(C663="Food",IF(AND(E663&lt;&gt;"",F663&lt;&gt;""),E663-F663,""),IF(C663="Specialty",IF(E663&lt;&gt;"",E663,""),IF(C663="Medical",IF(E663&lt;&gt;"",E663,""),IF(C663="Travel",IF(E663&lt;&gt;"",E663,""),IF(C663="Mileage",IF(E663&lt;&gt;"",E663,""),IF(C663="HSA/FSA",0,""))))))</f>
        <v/>
      </c>
      <c r="H663" s="3" t="n"/>
      <c r="I663" s="3" t="n"/>
    </row>
    <row r="664" ht="16" customHeight="1">
      <c r="A664" s="5" t="n"/>
      <c r="B664" s="5" t="n"/>
      <c r="C664" s="5" t="n"/>
      <c r="D664" s="5" t="n"/>
      <c r="E664" s="6" t="n"/>
      <c r="F664" s="6" t="n"/>
      <c r="G664" s="6">
        <f>IF(C664="Food",IF(AND(E664&lt;&gt;"",F664&lt;&gt;""),E664-F664,""),IF(C664="Specialty",IF(E664&lt;&gt;"",E664,""),IF(C664="Medical",IF(E664&lt;&gt;"",E664,""),IF(C664="Travel",IF(E664&lt;&gt;"",E664,""),IF(C664="Mileage",IF(E664&lt;&gt;"",E664,""),IF(C664="HSA/FSA",0,""))))))</f>
        <v/>
      </c>
      <c r="H664" s="5" t="n"/>
      <c r="I664" s="5" t="n"/>
    </row>
    <row r="665" ht="16" customHeight="1">
      <c r="A665" s="3" t="n"/>
      <c r="B665" s="3" t="n"/>
      <c r="C665" s="3" t="n"/>
      <c r="D665" s="3" t="n"/>
      <c r="E665" s="4" t="n"/>
      <c r="F665" s="4" t="n"/>
      <c r="G665" s="4">
        <f>IF(C665="Food",IF(AND(E665&lt;&gt;"",F665&lt;&gt;""),E665-F665,""),IF(C665="Specialty",IF(E665&lt;&gt;"",E665,""),IF(C665="Medical",IF(E665&lt;&gt;"",E665,""),IF(C665="Travel",IF(E665&lt;&gt;"",E665,""),IF(C665="Mileage",IF(E665&lt;&gt;"",E665,""),IF(C665="HSA/FSA",0,""))))))</f>
        <v/>
      </c>
      <c r="H665" s="3" t="n"/>
      <c r="I665" s="3" t="n"/>
    </row>
    <row r="666" ht="16" customHeight="1">
      <c r="A666" s="5" t="n"/>
      <c r="B666" s="5" t="n"/>
      <c r="C666" s="5" t="n"/>
      <c r="D666" s="5" t="n"/>
      <c r="E666" s="6" t="n"/>
      <c r="F666" s="6" t="n"/>
      <c r="G666" s="6">
        <f>IF(C666="Food",IF(AND(E666&lt;&gt;"",F666&lt;&gt;""),E666-F666,""),IF(C666="Specialty",IF(E666&lt;&gt;"",E666,""),IF(C666="Medical",IF(E666&lt;&gt;"",E666,""),IF(C666="Travel",IF(E666&lt;&gt;"",E666,""),IF(C666="Mileage",IF(E666&lt;&gt;"",E666,""),IF(C666="HSA/FSA",0,""))))))</f>
        <v/>
      </c>
      <c r="H666" s="5" t="n"/>
      <c r="I666" s="5" t="n"/>
    </row>
    <row r="667" ht="16" customHeight="1">
      <c r="A667" s="3" t="n"/>
      <c r="B667" s="3" t="n"/>
      <c r="C667" s="3" t="n"/>
      <c r="D667" s="3" t="n"/>
      <c r="E667" s="4" t="n"/>
      <c r="F667" s="4" t="n"/>
      <c r="G667" s="4">
        <f>IF(C667="Food",IF(AND(E667&lt;&gt;"",F667&lt;&gt;""),E667-F667,""),IF(C667="Specialty",IF(E667&lt;&gt;"",E667,""),IF(C667="Medical",IF(E667&lt;&gt;"",E667,""),IF(C667="Travel",IF(E667&lt;&gt;"",E667,""),IF(C667="Mileage",IF(E667&lt;&gt;"",E667,""),IF(C667="HSA/FSA",0,""))))))</f>
        <v/>
      </c>
      <c r="H667" s="3" t="n"/>
      <c r="I667" s="3" t="n"/>
    </row>
    <row r="668" ht="16" customHeight="1">
      <c r="A668" s="5" t="n"/>
      <c r="B668" s="5" t="n"/>
      <c r="C668" s="5" t="n"/>
      <c r="D668" s="5" t="n"/>
      <c r="E668" s="6" t="n"/>
      <c r="F668" s="6" t="n"/>
      <c r="G668" s="6">
        <f>IF(C668="Food",IF(AND(E668&lt;&gt;"",F668&lt;&gt;""),E668-F668,""),IF(C668="Specialty",IF(E668&lt;&gt;"",E668,""),IF(C668="Medical",IF(E668&lt;&gt;"",E668,""),IF(C668="Travel",IF(E668&lt;&gt;"",E668,""),IF(C668="Mileage",IF(E668&lt;&gt;"",E668,""),IF(C668="HSA/FSA",0,""))))))</f>
        <v/>
      </c>
      <c r="H668" s="5" t="n"/>
      <c r="I668" s="5" t="n"/>
    </row>
    <row r="669" ht="16" customHeight="1">
      <c r="A669" s="3" t="n"/>
      <c r="B669" s="3" t="n"/>
      <c r="C669" s="3" t="n"/>
      <c r="D669" s="3" t="n"/>
      <c r="E669" s="4" t="n"/>
      <c r="F669" s="4" t="n"/>
      <c r="G669" s="4">
        <f>IF(C669="Food",IF(AND(E669&lt;&gt;"",F669&lt;&gt;""),E669-F669,""),IF(C669="Specialty",IF(E669&lt;&gt;"",E669,""),IF(C669="Medical",IF(E669&lt;&gt;"",E669,""),IF(C669="Travel",IF(E669&lt;&gt;"",E669,""),IF(C669="Mileage",IF(E669&lt;&gt;"",E669,""),IF(C669="HSA/FSA",0,""))))))</f>
        <v/>
      </c>
      <c r="H669" s="3" t="n"/>
      <c r="I669" s="3" t="n"/>
    </row>
    <row r="670" ht="16" customHeight="1">
      <c r="A670" s="5" t="n"/>
      <c r="B670" s="5" t="n"/>
      <c r="C670" s="5" t="n"/>
      <c r="D670" s="5" t="n"/>
      <c r="E670" s="6" t="n"/>
      <c r="F670" s="6" t="n"/>
      <c r="G670" s="6">
        <f>IF(C670="Food",IF(AND(E670&lt;&gt;"",F670&lt;&gt;""),E670-F670,""),IF(C670="Specialty",IF(E670&lt;&gt;"",E670,""),IF(C670="Medical",IF(E670&lt;&gt;"",E670,""),IF(C670="Travel",IF(E670&lt;&gt;"",E670,""),IF(C670="Mileage",IF(E670&lt;&gt;"",E670,""),IF(C670="HSA/FSA",0,""))))))</f>
        <v/>
      </c>
      <c r="H670" s="5" t="n"/>
      <c r="I670" s="5" t="n"/>
    </row>
    <row r="671" ht="16" customHeight="1">
      <c r="A671" s="3" t="n"/>
      <c r="B671" s="3" t="n"/>
      <c r="C671" s="3" t="n"/>
      <c r="D671" s="3" t="n"/>
      <c r="E671" s="4" t="n"/>
      <c r="F671" s="4" t="n"/>
      <c r="G671" s="4">
        <f>IF(C671="Food",IF(AND(E671&lt;&gt;"",F671&lt;&gt;""),E671-F671,""),IF(C671="Specialty",IF(E671&lt;&gt;"",E671,""),IF(C671="Medical",IF(E671&lt;&gt;"",E671,""),IF(C671="Travel",IF(E671&lt;&gt;"",E671,""),IF(C671="Mileage",IF(E671&lt;&gt;"",E671,""),IF(C671="HSA/FSA",0,""))))))</f>
        <v/>
      </c>
      <c r="H671" s="3" t="n"/>
      <c r="I671" s="3" t="n"/>
    </row>
    <row r="672" ht="16" customHeight="1">
      <c r="A672" s="5" t="n"/>
      <c r="B672" s="5" t="n"/>
      <c r="C672" s="5" t="n"/>
      <c r="D672" s="5" t="n"/>
      <c r="E672" s="6" t="n"/>
      <c r="F672" s="6" t="n"/>
      <c r="G672" s="6">
        <f>IF(C672="Food",IF(AND(E672&lt;&gt;"",F672&lt;&gt;""),E672-F672,""),IF(C672="Specialty",IF(E672&lt;&gt;"",E672,""),IF(C672="Medical",IF(E672&lt;&gt;"",E672,""),IF(C672="Travel",IF(E672&lt;&gt;"",E672,""),IF(C672="Mileage",IF(E672&lt;&gt;"",E672,""),IF(C672="HSA/FSA",0,""))))))</f>
        <v/>
      </c>
      <c r="H672" s="5" t="n"/>
      <c r="I672" s="5" t="n"/>
    </row>
    <row r="673" ht="16" customHeight="1">
      <c r="A673" s="3" t="n"/>
      <c r="B673" s="3" t="n"/>
      <c r="C673" s="3" t="n"/>
      <c r="D673" s="3" t="n"/>
      <c r="E673" s="4" t="n"/>
      <c r="F673" s="4" t="n"/>
      <c r="G673" s="4">
        <f>IF(C673="Food",IF(AND(E673&lt;&gt;"",F673&lt;&gt;""),E673-F673,""),IF(C673="Specialty",IF(E673&lt;&gt;"",E673,""),IF(C673="Medical",IF(E673&lt;&gt;"",E673,""),IF(C673="Travel",IF(E673&lt;&gt;"",E673,""),IF(C673="Mileage",IF(E673&lt;&gt;"",E673,""),IF(C673="HSA/FSA",0,""))))))</f>
        <v/>
      </c>
      <c r="H673" s="3" t="n"/>
      <c r="I673" s="3" t="n"/>
    </row>
    <row r="674" ht="16" customHeight="1">
      <c r="A674" s="5" t="n"/>
      <c r="B674" s="5" t="n"/>
      <c r="C674" s="5" t="n"/>
      <c r="D674" s="5" t="n"/>
      <c r="E674" s="6" t="n"/>
      <c r="F674" s="6" t="n"/>
      <c r="G674" s="6">
        <f>IF(C674="Food",IF(AND(E674&lt;&gt;"",F674&lt;&gt;""),E674-F674,""),IF(C674="Specialty",IF(E674&lt;&gt;"",E674,""),IF(C674="Medical",IF(E674&lt;&gt;"",E674,""),IF(C674="Travel",IF(E674&lt;&gt;"",E674,""),IF(C674="Mileage",IF(E674&lt;&gt;"",E674,""),IF(C674="HSA/FSA",0,""))))))</f>
        <v/>
      </c>
      <c r="H674" s="5" t="n"/>
      <c r="I674" s="5" t="n"/>
    </row>
    <row r="675" ht="16" customHeight="1">
      <c r="A675" s="3" t="n"/>
      <c r="B675" s="3" t="n"/>
      <c r="C675" s="3" t="n"/>
      <c r="D675" s="3" t="n"/>
      <c r="E675" s="4" t="n"/>
      <c r="F675" s="4" t="n"/>
      <c r="G675" s="4">
        <f>IF(C675="Food",IF(AND(E675&lt;&gt;"",F675&lt;&gt;""),E675-F675,""),IF(C675="Specialty",IF(E675&lt;&gt;"",E675,""),IF(C675="Medical",IF(E675&lt;&gt;"",E675,""),IF(C675="Travel",IF(E675&lt;&gt;"",E675,""),IF(C675="Mileage",IF(E675&lt;&gt;"",E675,""),IF(C675="HSA/FSA",0,""))))))</f>
        <v/>
      </c>
      <c r="H675" s="3" t="n"/>
      <c r="I675" s="3" t="n"/>
    </row>
    <row r="676" ht="16" customHeight="1">
      <c r="A676" s="5" t="n"/>
      <c r="B676" s="5" t="n"/>
      <c r="C676" s="5" t="n"/>
      <c r="D676" s="5" t="n"/>
      <c r="E676" s="6" t="n"/>
      <c r="F676" s="6" t="n"/>
      <c r="G676" s="6">
        <f>IF(C676="Food",IF(AND(E676&lt;&gt;"",F676&lt;&gt;""),E676-F676,""),IF(C676="Specialty",IF(E676&lt;&gt;"",E676,""),IF(C676="Medical",IF(E676&lt;&gt;"",E676,""),IF(C676="Travel",IF(E676&lt;&gt;"",E676,""),IF(C676="Mileage",IF(E676&lt;&gt;"",E676,""),IF(C676="HSA/FSA",0,""))))))</f>
        <v/>
      </c>
      <c r="H676" s="5" t="n"/>
      <c r="I676" s="5" t="n"/>
    </row>
    <row r="677" ht="16" customHeight="1">
      <c r="A677" s="3" t="n"/>
      <c r="B677" s="3" t="n"/>
      <c r="C677" s="3" t="n"/>
      <c r="D677" s="3" t="n"/>
      <c r="E677" s="4" t="n"/>
      <c r="F677" s="4" t="n"/>
      <c r="G677" s="4">
        <f>IF(C677="Food",IF(AND(E677&lt;&gt;"",F677&lt;&gt;""),E677-F677,""),IF(C677="Specialty",IF(E677&lt;&gt;"",E677,""),IF(C677="Medical",IF(E677&lt;&gt;"",E677,""),IF(C677="Travel",IF(E677&lt;&gt;"",E677,""),IF(C677="Mileage",IF(E677&lt;&gt;"",E677,""),IF(C677="HSA/FSA",0,""))))))</f>
        <v/>
      </c>
      <c r="H677" s="3" t="n"/>
      <c r="I677" s="3" t="n"/>
    </row>
    <row r="678" ht="16" customHeight="1">
      <c r="A678" s="5" t="n"/>
      <c r="B678" s="5" t="n"/>
      <c r="C678" s="5" t="n"/>
      <c r="D678" s="5" t="n"/>
      <c r="E678" s="6" t="n"/>
      <c r="F678" s="6" t="n"/>
      <c r="G678" s="6">
        <f>IF(C678="Food",IF(AND(E678&lt;&gt;"",F678&lt;&gt;""),E678-F678,""),IF(C678="Specialty",IF(E678&lt;&gt;"",E678,""),IF(C678="Medical",IF(E678&lt;&gt;"",E678,""),IF(C678="Travel",IF(E678&lt;&gt;"",E678,""),IF(C678="Mileage",IF(E678&lt;&gt;"",E678,""),IF(C678="HSA/FSA",0,""))))))</f>
        <v/>
      </c>
      <c r="H678" s="5" t="n"/>
      <c r="I678" s="5" t="n"/>
    </row>
    <row r="679" ht="16" customHeight="1">
      <c r="A679" s="3" t="n"/>
      <c r="B679" s="3" t="n"/>
      <c r="C679" s="3" t="n"/>
      <c r="D679" s="3" t="n"/>
      <c r="E679" s="4" t="n"/>
      <c r="F679" s="4" t="n"/>
      <c r="G679" s="4">
        <f>IF(C679="Food",IF(AND(E679&lt;&gt;"",F679&lt;&gt;""),E679-F679,""),IF(C679="Specialty",IF(E679&lt;&gt;"",E679,""),IF(C679="Medical",IF(E679&lt;&gt;"",E679,""),IF(C679="Travel",IF(E679&lt;&gt;"",E679,""),IF(C679="Mileage",IF(E679&lt;&gt;"",E679,""),IF(C679="HSA/FSA",0,""))))))</f>
        <v/>
      </c>
      <c r="H679" s="3" t="n"/>
      <c r="I679" s="3" t="n"/>
    </row>
    <row r="680" ht="16" customHeight="1">
      <c r="A680" s="5" t="n"/>
      <c r="B680" s="5" t="n"/>
      <c r="C680" s="5" t="n"/>
      <c r="D680" s="5" t="n"/>
      <c r="E680" s="6" t="n"/>
      <c r="F680" s="6" t="n"/>
      <c r="G680" s="6">
        <f>IF(C680="Food",IF(AND(E680&lt;&gt;"",F680&lt;&gt;""),E680-F680,""),IF(C680="Specialty",IF(E680&lt;&gt;"",E680,""),IF(C680="Medical",IF(E680&lt;&gt;"",E680,""),IF(C680="Travel",IF(E680&lt;&gt;"",E680,""),IF(C680="Mileage",IF(E680&lt;&gt;"",E680,""),IF(C680="HSA/FSA",0,""))))))</f>
        <v/>
      </c>
      <c r="H680" s="5" t="n"/>
      <c r="I680" s="5" t="n"/>
    </row>
    <row r="681" ht="16" customHeight="1">
      <c r="A681" s="3" t="n"/>
      <c r="B681" s="3" t="n"/>
      <c r="C681" s="3" t="n"/>
      <c r="D681" s="3" t="n"/>
      <c r="E681" s="4" t="n"/>
      <c r="F681" s="4" t="n"/>
      <c r="G681" s="4">
        <f>IF(C681="Food",IF(AND(E681&lt;&gt;"",F681&lt;&gt;""),E681-F681,""),IF(C681="Specialty",IF(E681&lt;&gt;"",E681,""),IF(C681="Medical",IF(E681&lt;&gt;"",E681,""),IF(C681="Travel",IF(E681&lt;&gt;"",E681,""),IF(C681="Mileage",IF(E681&lt;&gt;"",E681,""),IF(C681="HSA/FSA",0,""))))))</f>
        <v/>
      </c>
      <c r="H681" s="3" t="n"/>
      <c r="I681" s="3" t="n"/>
    </row>
    <row r="682" ht="16" customHeight="1">
      <c r="A682" s="5" t="n"/>
      <c r="B682" s="5" t="n"/>
      <c r="C682" s="5" t="n"/>
      <c r="D682" s="5" t="n"/>
      <c r="E682" s="6" t="n"/>
      <c r="F682" s="6" t="n"/>
      <c r="G682" s="6">
        <f>IF(C682="Food",IF(AND(E682&lt;&gt;"",F682&lt;&gt;""),E682-F682,""),IF(C682="Specialty",IF(E682&lt;&gt;"",E682,""),IF(C682="Medical",IF(E682&lt;&gt;"",E682,""),IF(C682="Travel",IF(E682&lt;&gt;"",E682,""),IF(C682="Mileage",IF(E682&lt;&gt;"",E682,""),IF(C682="HSA/FSA",0,""))))))</f>
        <v/>
      </c>
      <c r="H682" s="5" t="n"/>
      <c r="I682" s="5" t="n"/>
    </row>
    <row r="683" ht="16" customHeight="1">
      <c r="A683" s="3" t="n"/>
      <c r="B683" s="3" t="n"/>
      <c r="C683" s="3" t="n"/>
      <c r="D683" s="3" t="n"/>
      <c r="E683" s="4" t="n"/>
      <c r="F683" s="4" t="n"/>
      <c r="G683" s="4">
        <f>IF(C683="Food",IF(AND(E683&lt;&gt;"",F683&lt;&gt;""),E683-F683,""),IF(C683="Specialty",IF(E683&lt;&gt;"",E683,""),IF(C683="Medical",IF(E683&lt;&gt;"",E683,""),IF(C683="Travel",IF(E683&lt;&gt;"",E683,""),IF(C683="Mileage",IF(E683&lt;&gt;"",E683,""),IF(C683="HSA/FSA",0,""))))))</f>
        <v/>
      </c>
      <c r="H683" s="3" t="n"/>
      <c r="I683" s="3" t="n"/>
    </row>
    <row r="684" ht="16" customHeight="1">
      <c r="A684" s="5" t="n"/>
      <c r="B684" s="5" t="n"/>
      <c r="C684" s="5" t="n"/>
      <c r="D684" s="5" t="n"/>
      <c r="E684" s="6" t="n"/>
      <c r="F684" s="6" t="n"/>
      <c r="G684" s="6">
        <f>IF(C684="Food",IF(AND(E684&lt;&gt;"",F684&lt;&gt;""),E684-F684,""),IF(C684="Specialty",IF(E684&lt;&gt;"",E684,""),IF(C684="Medical",IF(E684&lt;&gt;"",E684,""),IF(C684="Travel",IF(E684&lt;&gt;"",E684,""),IF(C684="Mileage",IF(E684&lt;&gt;"",E684,""),IF(C684="HSA/FSA",0,""))))))</f>
        <v/>
      </c>
      <c r="H684" s="5" t="n"/>
      <c r="I684" s="5" t="n"/>
    </row>
    <row r="685" ht="16" customHeight="1">
      <c r="A685" s="3" t="n"/>
      <c r="B685" s="3" t="n"/>
      <c r="C685" s="3" t="n"/>
      <c r="D685" s="3" t="n"/>
      <c r="E685" s="4" t="n"/>
      <c r="F685" s="4" t="n"/>
      <c r="G685" s="4">
        <f>IF(C685="Food",IF(AND(E685&lt;&gt;"",F685&lt;&gt;""),E685-F685,""),IF(C685="Specialty",IF(E685&lt;&gt;"",E685,""),IF(C685="Medical",IF(E685&lt;&gt;"",E685,""),IF(C685="Travel",IF(E685&lt;&gt;"",E685,""),IF(C685="Mileage",IF(E685&lt;&gt;"",E685,""),IF(C685="HSA/FSA",0,""))))))</f>
        <v/>
      </c>
      <c r="H685" s="3" t="n"/>
      <c r="I685" s="3" t="n"/>
    </row>
    <row r="686" ht="16" customHeight="1">
      <c r="A686" s="5" t="n"/>
      <c r="B686" s="5" t="n"/>
      <c r="C686" s="5" t="n"/>
      <c r="D686" s="5" t="n"/>
      <c r="E686" s="6" t="n"/>
      <c r="F686" s="6" t="n"/>
      <c r="G686" s="6">
        <f>IF(C686="Food",IF(AND(E686&lt;&gt;"",F686&lt;&gt;""),E686-F686,""),IF(C686="Specialty",IF(E686&lt;&gt;"",E686,""),IF(C686="Medical",IF(E686&lt;&gt;"",E686,""),IF(C686="Travel",IF(E686&lt;&gt;"",E686,""),IF(C686="Mileage",IF(E686&lt;&gt;"",E686,""),IF(C686="HSA/FSA",0,""))))))</f>
        <v/>
      </c>
      <c r="H686" s="5" t="n"/>
      <c r="I686" s="5" t="n"/>
    </row>
    <row r="687" ht="16" customHeight="1">
      <c r="A687" s="3" t="n"/>
      <c r="B687" s="3" t="n"/>
      <c r="C687" s="3" t="n"/>
      <c r="D687" s="3" t="n"/>
      <c r="E687" s="4" t="n"/>
      <c r="F687" s="4" t="n"/>
      <c r="G687" s="4">
        <f>IF(C687="Food",IF(AND(E687&lt;&gt;"",F687&lt;&gt;""),E687-F687,""),IF(C687="Specialty",IF(E687&lt;&gt;"",E687,""),IF(C687="Medical",IF(E687&lt;&gt;"",E687,""),IF(C687="Travel",IF(E687&lt;&gt;"",E687,""),IF(C687="Mileage",IF(E687&lt;&gt;"",E687,""),IF(C687="HSA/FSA",0,""))))))</f>
        <v/>
      </c>
      <c r="H687" s="3" t="n"/>
      <c r="I687" s="3" t="n"/>
    </row>
    <row r="688" ht="16" customHeight="1">
      <c r="A688" s="5" t="n"/>
      <c r="B688" s="5" t="n"/>
      <c r="C688" s="5" t="n"/>
      <c r="D688" s="5" t="n"/>
      <c r="E688" s="6" t="n"/>
      <c r="F688" s="6" t="n"/>
      <c r="G688" s="6">
        <f>IF(C688="Food",IF(AND(E688&lt;&gt;"",F688&lt;&gt;""),E688-F688,""),IF(C688="Specialty",IF(E688&lt;&gt;"",E688,""),IF(C688="Medical",IF(E688&lt;&gt;"",E688,""),IF(C688="Travel",IF(E688&lt;&gt;"",E688,""),IF(C688="Mileage",IF(E688&lt;&gt;"",E688,""),IF(C688="HSA/FSA",0,""))))))</f>
        <v/>
      </c>
      <c r="H688" s="5" t="n"/>
      <c r="I688" s="5" t="n"/>
    </row>
    <row r="689" ht="16" customHeight="1">
      <c r="A689" s="3" t="n"/>
      <c r="B689" s="3" t="n"/>
      <c r="C689" s="3" t="n"/>
      <c r="D689" s="3" t="n"/>
      <c r="E689" s="4" t="n"/>
      <c r="F689" s="4" t="n"/>
      <c r="G689" s="4">
        <f>IF(C689="Food",IF(AND(E689&lt;&gt;"",F689&lt;&gt;""),E689-F689,""),IF(C689="Specialty",IF(E689&lt;&gt;"",E689,""),IF(C689="Medical",IF(E689&lt;&gt;"",E689,""),IF(C689="Travel",IF(E689&lt;&gt;"",E689,""),IF(C689="Mileage",IF(E689&lt;&gt;"",E689,""),IF(C689="HSA/FSA",0,""))))))</f>
        <v/>
      </c>
      <c r="H689" s="3" t="n"/>
      <c r="I689" s="3" t="n"/>
    </row>
    <row r="690" ht="16" customHeight="1">
      <c r="A690" s="5" t="n"/>
      <c r="B690" s="5" t="n"/>
      <c r="C690" s="5" t="n"/>
      <c r="D690" s="5" t="n"/>
      <c r="E690" s="6" t="n"/>
      <c r="F690" s="6" t="n"/>
      <c r="G690" s="6">
        <f>IF(C690="Food",IF(AND(E690&lt;&gt;"",F690&lt;&gt;""),E690-F690,""),IF(C690="Specialty",IF(E690&lt;&gt;"",E690,""),IF(C690="Medical",IF(E690&lt;&gt;"",E690,""),IF(C690="Travel",IF(E690&lt;&gt;"",E690,""),IF(C690="Mileage",IF(E690&lt;&gt;"",E690,""),IF(C690="HSA/FSA",0,""))))))</f>
        <v/>
      </c>
      <c r="H690" s="5" t="n"/>
      <c r="I690" s="5" t="n"/>
    </row>
    <row r="691" ht="16" customHeight="1">
      <c r="A691" s="3" t="n"/>
      <c r="B691" s="3" t="n"/>
      <c r="C691" s="3" t="n"/>
      <c r="D691" s="3" t="n"/>
      <c r="E691" s="4" t="n"/>
      <c r="F691" s="4" t="n"/>
      <c r="G691" s="4">
        <f>IF(C691="Food",IF(AND(E691&lt;&gt;"",F691&lt;&gt;""),E691-F691,""),IF(C691="Specialty",IF(E691&lt;&gt;"",E691,""),IF(C691="Medical",IF(E691&lt;&gt;"",E691,""),IF(C691="Travel",IF(E691&lt;&gt;"",E691,""),IF(C691="Mileage",IF(E691&lt;&gt;"",E691,""),IF(C691="HSA/FSA",0,""))))))</f>
        <v/>
      </c>
      <c r="H691" s="3" t="n"/>
      <c r="I691" s="3" t="n"/>
    </row>
    <row r="692" ht="16" customHeight="1">
      <c r="A692" s="5" t="n"/>
      <c r="B692" s="5" t="n"/>
      <c r="C692" s="5" t="n"/>
      <c r="D692" s="5" t="n"/>
      <c r="E692" s="6" t="n"/>
      <c r="F692" s="6" t="n"/>
      <c r="G692" s="6">
        <f>IF(C692="Food",IF(AND(E692&lt;&gt;"",F692&lt;&gt;""),E692-F692,""),IF(C692="Specialty",IF(E692&lt;&gt;"",E692,""),IF(C692="Medical",IF(E692&lt;&gt;"",E692,""),IF(C692="Travel",IF(E692&lt;&gt;"",E692,""),IF(C692="Mileage",IF(E692&lt;&gt;"",E692,""),IF(C692="HSA/FSA",0,""))))))</f>
        <v/>
      </c>
      <c r="H692" s="5" t="n"/>
      <c r="I692" s="5" t="n"/>
    </row>
    <row r="693" ht="16" customHeight="1">
      <c r="A693" s="3" t="n"/>
      <c r="B693" s="3" t="n"/>
      <c r="C693" s="3" t="n"/>
      <c r="D693" s="3" t="n"/>
      <c r="E693" s="4" t="n"/>
      <c r="F693" s="4" t="n"/>
      <c r="G693" s="4">
        <f>IF(C693="Food",IF(AND(E693&lt;&gt;"",F693&lt;&gt;""),E693-F693,""),IF(C693="Specialty",IF(E693&lt;&gt;"",E693,""),IF(C693="Medical",IF(E693&lt;&gt;"",E693,""),IF(C693="Travel",IF(E693&lt;&gt;"",E693,""),IF(C693="Mileage",IF(E693&lt;&gt;"",E693,""),IF(C693="HSA/FSA",0,""))))))</f>
        <v/>
      </c>
      <c r="H693" s="3" t="n"/>
      <c r="I693" s="3" t="n"/>
    </row>
    <row r="694" ht="16" customHeight="1">
      <c r="A694" s="5" t="n"/>
      <c r="B694" s="5" t="n"/>
      <c r="C694" s="5" t="n"/>
      <c r="D694" s="5" t="n"/>
      <c r="E694" s="6" t="n"/>
      <c r="F694" s="6" t="n"/>
      <c r="G694" s="6">
        <f>IF(C694="Food",IF(AND(E694&lt;&gt;"",F694&lt;&gt;""),E694-F694,""),IF(C694="Specialty",IF(E694&lt;&gt;"",E694,""),IF(C694="Medical",IF(E694&lt;&gt;"",E694,""),IF(C694="Travel",IF(E694&lt;&gt;"",E694,""),IF(C694="Mileage",IF(E694&lt;&gt;"",E694,""),IF(C694="HSA/FSA",0,""))))))</f>
        <v/>
      </c>
      <c r="H694" s="5" t="n"/>
      <c r="I694" s="5" t="n"/>
    </row>
    <row r="695" ht="16" customHeight="1">
      <c r="A695" s="3" t="n"/>
      <c r="B695" s="3" t="n"/>
      <c r="C695" s="3" t="n"/>
      <c r="D695" s="3" t="n"/>
      <c r="E695" s="4" t="n"/>
      <c r="F695" s="4" t="n"/>
      <c r="G695" s="4">
        <f>IF(C695="Food",IF(AND(E695&lt;&gt;"",F695&lt;&gt;""),E695-F695,""),IF(C695="Specialty",IF(E695&lt;&gt;"",E695,""),IF(C695="Medical",IF(E695&lt;&gt;"",E695,""),IF(C695="Travel",IF(E695&lt;&gt;"",E695,""),IF(C695="Mileage",IF(E695&lt;&gt;"",E695,""),IF(C695="HSA/FSA",0,""))))))</f>
        <v/>
      </c>
      <c r="H695" s="3" t="n"/>
      <c r="I695" s="3" t="n"/>
    </row>
    <row r="696" ht="16" customHeight="1">
      <c r="A696" s="5" t="n"/>
      <c r="B696" s="5" t="n"/>
      <c r="C696" s="5" t="n"/>
      <c r="D696" s="5" t="n"/>
      <c r="E696" s="6" t="n"/>
      <c r="F696" s="6" t="n"/>
      <c r="G696" s="6">
        <f>IF(C696="Food",IF(AND(E696&lt;&gt;"",F696&lt;&gt;""),E696-F696,""),IF(C696="Specialty",IF(E696&lt;&gt;"",E696,""),IF(C696="Medical",IF(E696&lt;&gt;"",E696,""),IF(C696="Travel",IF(E696&lt;&gt;"",E696,""),IF(C696="Mileage",IF(E696&lt;&gt;"",E696,""),IF(C696="HSA/FSA",0,""))))))</f>
        <v/>
      </c>
      <c r="H696" s="5" t="n"/>
      <c r="I696" s="5" t="n"/>
    </row>
    <row r="697" ht="16" customHeight="1">
      <c r="A697" s="3" t="n"/>
      <c r="B697" s="3" t="n"/>
      <c r="C697" s="3" t="n"/>
      <c r="D697" s="3" t="n"/>
      <c r="E697" s="4" t="n"/>
      <c r="F697" s="4" t="n"/>
      <c r="G697" s="4">
        <f>IF(C697="Food",IF(AND(E697&lt;&gt;"",F697&lt;&gt;""),E697-F697,""),IF(C697="Specialty",IF(E697&lt;&gt;"",E697,""),IF(C697="Medical",IF(E697&lt;&gt;"",E697,""),IF(C697="Travel",IF(E697&lt;&gt;"",E697,""),IF(C697="Mileage",IF(E697&lt;&gt;"",E697,""),IF(C697="HSA/FSA",0,""))))))</f>
        <v/>
      </c>
      <c r="H697" s="3" t="n"/>
      <c r="I697" s="3" t="n"/>
    </row>
    <row r="698" ht="16" customHeight="1">
      <c r="A698" s="5" t="n"/>
      <c r="B698" s="5" t="n"/>
      <c r="C698" s="5" t="n"/>
      <c r="D698" s="5" t="n"/>
      <c r="E698" s="6" t="n"/>
      <c r="F698" s="6" t="n"/>
      <c r="G698" s="6">
        <f>IF(C698="Food",IF(AND(E698&lt;&gt;"",F698&lt;&gt;""),E698-F698,""),IF(C698="Specialty",IF(E698&lt;&gt;"",E698,""),IF(C698="Medical",IF(E698&lt;&gt;"",E698,""),IF(C698="Travel",IF(E698&lt;&gt;"",E698,""),IF(C698="Mileage",IF(E698&lt;&gt;"",E698,""),IF(C698="HSA/FSA",0,""))))))</f>
        <v/>
      </c>
      <c r="H698" s="5" t="n"/>
      <c r="I698" s="5" t="n"/>
    </row>
    <row r="699" ht="16" customHeight="1">
      <c r="A699" s="3" t="n"/>
      <c r="B699" s="3" t="n"/>
      <c r="C699" s="3" t="n"/>
      <c r="D699" s="3" t="n"/>
      <c r="E699" s="4" t="n"/>
      <c r="F699" s="4" t="n"/>
      <c r="G699" s="4">
        <f>IF(C699="Food",IF(AND(E699&lt;&gt;"",F699&lt;&gt;""),E699-F699,""),IF(C699="Specialty",IF(E699&lt;&gt;"",E699,""),IF(C699="Medical",IF(E699&lt;&gt;"",E699,""),IF(C699="Travel",IF(E699&lt;&gt;"",E699,""),IF(C699="Mileage",IF(E699&lt;&gt;"",E699,""),IF(C699="HSA/FSA",0,""))))))</f>
        <v/>
      </c>
      <c r="H699" s="3" t="n"/>
      <c r="I699" s="3" t="n"/>
    </row>
    <row r="700" ht="16" customHeight="1">
      <c r="A700" s="5" t="n"/>
      <c r="B700" s="5" t="n"/>
      <c r="C700" s="5" t="n"/>
      <c r="D700" s="5" t="n"/>
      <c r="E700" s="6" t="n"/>
      <c r="F700" s="6" t="n"/>
      <c r="G700" s="6">
        <f>IF(C700="Food",IF(AND(E700&lt;&gt;"",F700&lt;&gt;""),E700-F700,""),IF(C700="Specialty",IF(E700&lt;&gt;"",E700,""),IF(C700="Medical",IF(E700&lt;&gt;"",E700,""),IF(C700="Travel",IF(E700&lt;&gt;"",E700,""),IF(C700="Mileage",IF(E700&lt;&gt;"",E700,""),IF(C700="HSA/FSA",0,""))))))</f>
        <v/>
      </c>
      <c r="H700" s="5" t="n"/>
      <c r="I700" s="5" t="n"/>
    </row>
    <row r="701" ht="16" customHeight="1">
      <c r="A701" s="3" t="n"/>
      <c r="B701" s="3" t="n"/>
      <c r="C701" s="3" t="n"/>
      <c r="D701" s="3" t="n"/>
      <c r="E701" s="4" t="n"/>
      <c r="F701" s="4" t="n"/>
      <c r="G701" s="4">
        <f>IF(C701="Food",IF(AND(E701&lt;&gt;"",F701&lt;&gt;""),E701-F701,""),IF(C701="Specialty",IF(E701&lt;&gt;"",E701,""),IF(C701="Medical",IF(E701&lt;&gt;"",E701,""),IF(C701="Travel",IF(E701&lt;&gt;"",E701,""),IF(C701="Mileage",IF(E701&lt;&gt;"",E701,""),IF(C701="HSA/FSA",0,""))))))</f>
        <v/>
      </c>
      <c r="H701" s="3" t="n"/>
      <c r="I701" s="3" t="n"/>
    </row>
    <row r="702" ht="16" customHeight="1">
      <c r="A702" s="5" t="n"/>
      <c r="B702" s="5" t="n"/>
      <c r="C702" s="5" t="n"/>
      <c r="D702" s="5" t="n"/>
      <c r="E702" s="6" t="n"/>
      <c r="F702" s="6" t="n"/>
      <c r="G702" s="6">
        <f>IF(C702="Food",IF(AND(E702&lt;&gt;"",F702&lt;&gt;""),E702-F702,""),IF(C702="Specialty",IF(E702&lt;&gt;"",E702,""),IF(C702="Medical",IF(E702&lt;&gt;"",E702,""),IF(C702="Travel",IF(E702&lt;&gt;"",E702,""),IF(C702="Mileage",IF(E702&lt;&gt;"",E702,""),IF(C702="HSA/FSA",0,""))))))</f>
        <v/>
      </c>
      <c r="H702" s="5" t="n"/>
      <c r="I702" s="5" t="n"/>
    </row>
    <row r="703" ht="16" customHeight="1">
      <c r="A703" s="3" t="n"/>
      <c r="B703" s="3" t="n"/>
      <c r="C703" s="3" t="n"/>
      <c r="D703" s="3" t="n"/>
      <c r="E703" s="4" t="n"/>
      <c r="F703" s="4" t="n"/>
      <c r="G703" s="4">
        <f>IF(C703="Food",IF(AND(E703&lt;&gt;"",F703&lt;&gt;""),E703-F703,""),IF(C703="Specialty",IF(E703&lt;&gt;"",E703,""),IF(C703="Medical",IF(E703&lt;&gt;"",E703,""),IF(C703="Travel",IF(E703&lt;&gt;"",E703,""),IF(C703="Mileage",IF(E703&lt;&gt;"",E703,""),IF(C703="HSA/FSA",0,""))))))</f>
        <v/>
      </c>
      <c r="H703" s="3" t="n"/>
      <c r="I703" s="3" t="n"/>
    </row>
    <row r="704" ht="16" customHeight="1">
      <c r="A704" s="5" t="n"/>
      <c r="B704" s="5" t="n"/>
      <c r="C704" s="5" t="n"/>
      <c r="D704" s="5" t="n"/>
      <c r="E704" s="6" t="n"/>
      <c r="F704" s="6" t="n"/>
      <c r="G704" s="6">
        <f>IF(C704="Food",IF(AND(E704&lt;&gt;"",F704&lt;&gt;""),E704-F704,""),IF(C704="Specialty",IF(E704&lt;&gt;"",E704,""),IF(C704="Medical",IF(E704&lt;&gt;"",E704,""),IF(C704="Travel",IF(E704&lt;&gt;"",E704,""),IF(C704="Mileage",IF(E704&lt;&gt;"",E704,""),IF(C704="HSA/FSA",0,""))))))</f>
        <v/>
      </c>
      <c r="H704" s="5" t="n"/>
      <c r="I704" s="5" t="n"/>
    </row>
    <row r="705" ht="16" customHeight="1">
      <c r="A705" s="3" t="n"/>
      <c r="B705" s="3" t="n"/>
      <c r="C705" s="3" t="n"/>
      <c r="D705" s="3" t="n"/>
      <c r="E705" s="4" t="n"/>
      <c r="F705" s="4" t="n"/>
      <c r="G705" s="4">
        <f>IF(C705="Food",IF(AND(E705&lt;&gt;"",F705&lt;&gt;""),E705-F705,""),IF(C705="Specialty",IF(E705&lt;&gt;"",E705,""),IF(C705="Medical",IF(E705&lt;&gt;"",E705,""),IF(C705="Travel",IF(E705&lt;&gt;"",E705,""),IF(C705="Mileage",IF(E705&lt;&gt;"",E705,""),IF(C705="HSA/FSA",0,""))))))</f>
        <v/>
      </c>
      <c r="H705" s="3" t="n"/>
      <c r="I705" s="3" t="n"/>
    </row>
    <row r="706" ht="16" customHeight="1">
      <c r="A706" s="5" t="n"/>
      <c r="B706" s="5" t="n"/>
      <c r="C706" s="5" t="n"/>
      <c r="D706" s="5" t="n"/>
      <c r="E706" s="6" t="n"/>
      <c r="F706" s="6" t="n"/>
      <c r="G706" s="6">
        <f>IF(C706="Food",IF(AND(E706&lt;&gt;"",F706&lt;&gt;""),E706-F706,""),IF(C706="Specialty",IF(E706&lt;&gt;"",E706,""),IF(C706="Medical",IF(E706&lt;&gt;"",E706,""),IF(C706="Travel",IF(E706&lt;&gt;"",E706,""),IF(C706="Mileage",IF(E706&lt;&gt;"",E706,""),IF(C706="HSA/FSA",0,""))))))</f>
        <v/>
      </c>
      <c r="H706" s="5" t="n"/>
      <c r="I706" s="5" t="n"/>
    </row>
    <row r="707" ht="16" customHeight="1">
      <c r="A707" s="3" t="n"/>
      <c r="B707" s="3" t="n"/>
      <c r="C707" s="3" t="n"/>
      <c r="D707" s="3" t="n"/>
      <c r="E707" s="4" t="n"/>
      <c r="F707" s="4" t="n"/>
      <c r="G707" s="4">
        <f>IF(C707="Food",IF(AND(E707&lt;&gt;"",F707&lt;&gt;""),E707-F707,""),IF(C707="Specialty",IF(E707&lt;&gt;"",E707,""),IF(C707="Medical",IF(E707&lt;&gt;"",E707,""),IF(C707="Travel",IF(E707&lt;&gt;"",E707,""),IF(C707="Mileage",IF(E707&lt;&gt;"",E707,""),IF(C707="HSA/FSA",0,""))))))</f>
        <v/>
      </c>
      <c r="H707" s="3" t="n"/>
      <c r="I707" s="3" t="n"/>
    </row>
    <row r="708" ht="16" customHeight="1">
      <c r="A708" s="5" t="n"/>
      <c r="B708" s="5" t="n"/>
      <c r="C708" s="5" t="n"/>
      <c r="D708" s="5" t="n"/>
      <c r="E708" s="6" t="n"/>
      <c r="F708" s="6" t="n"/>
      <c r="G708" s="6">
        <f>IF(C708="Food",IF(AND(E708&lt;&gt;"",F708&lt;&gt;""),E708-F708,""),IF(C708="Specialty",IF(E708&lt;&gt;"",E708,""),IF(C708="Medical",IF(E708&lt;&gt;"",E708,""),IF(C708="Travel",IF(E708&lt;&gt;"",E708,""),IF(C708="Mileage",IF(E708&lt;&gt;"",E708,""),IF(C708="HSA/FSA",0,""))))))</f>
        <v/>
      </c>
      <c r="H708" s="5" t="n"/>
      <c r="I708" s="5" t="n"/>
    </row>
    <row r="709" ht="16" customHeight="1">
      <c r="A709" s="3" t="n"/>
      <c r="B709" s="3" t="n"/>
      <c r="C709" s="3" t="n"/>
      <c r="D709" s="3" t="n"/>
      <c r="E709" s="4" t="n"/>
      <c r="F709" s="4" t="n"/>
      <c r="G709" s="4">
        <f>IF(C709="Food",IF(AND(E709&lt;&gt;"",F709&lt;&gt;""),E709-F709,""),IF(C709="Specialty",IF(E709&lt;&gt;"",E709,""),IF(C709="Medical",IF(E709&lt;&gt;"",E709,""),IF(C709="Travel",IF(E709&lt;&gt;"",E709,""),IF(C709="Mileage",IF(E709&lt;&gt;"",E709,""),IF(C709="HSA/FSA",0,""))))))</f>
        <v/>
      </c>
      <c r="H709" s="3" t="n"/>
      <c r="I709" s="3" t="n"/>
    </row>
    <row r="710" ht="16" customHeight="1">
      <c r="A710" s="5" t="n"/>
      <c r="B710" s="5" t="n"/>
      <c r="C710" s="5" t="n"/>
      <c r="D710" s="5" t="n"/>
      <c r="E710" s="6" t="n"/>
      <c r="F710" s="6" t="n"/>
      <c r="G710" s="6">
        <f>IF(C710="Food",IF(AND(E710&lt;&gt;"",F710&lt;&gt;""),E710-F710,""),IF(C710="Specialty",IF(E710&lt;&gt;"",E710,""),IF(C710="Medical",IF(E710&lt;&gt;"",E710,""),IF(C710="Travel",IF(E710&lt;&gt;"",E710,""),IF(C710="Mileage",IF(E710&lt;&gt;"",E710,""),IF(C710="HSA/FSA",0,""))))))</f>
        <v/>
      </c>
      <c r="H710" s="5" t="n"/>
      <c r="I710" s="5" t="n"/>
    </row>
    <row r="711" ht="16" customHeight="1">
      <c r="A711" s="3" t="n"/>
      <c r="B711" s="3" t="n"/>
      <c r="C711" s="3" t="n"/>
      <c r="D711" s="3" t="n"/>
      <c r="E711" s="4" t="n"/>
      <c r="F711" s="4" t="n"/>
      <c r="G711" s="4">
        <f>IF(C711="Food",IF(AND(E711&lt;&gt;"",F711&lt;&gt;""),E711-F711,""),IF(C711="Specialty",IF(E711&lt;&gt;"",E711,""),IF(C711="Medical",IF(E711&lt;&gt;"",E711,""),IF(C711="Travel",IF(E711&lt;&gt;"",E711,""),IF(C711="Mileage",IF(E711&lt;&gt;"",E711,""),IF(C711="HSA/FSA",0,""))))))</f>
        <v/>
      </c>
      <c r="H711" s="3" t="n"/>
      <c r="I711" s="3" t="n"/>
    </row>
    <row r="712" ht="16" customHeight="1">
      <c r="A712" s="5" t="n"/>
      <c r="B712" s="5" t="n"/>
      <c r="C712" s="5" t="n"/>
      <c r="D712" s="5" t="n"/>
      <c r="E712" s="6" t="n"/>
      <c r="F712" s="6" t="n"/>
      <c r="G712" s="6">
        <f>IF(C712="Food",IF(AND(E712&lt;&gt;"",F712&lt;&gt;""),E712-F712,""),IF(C712="Specialty",IF(E712&lt;&gt;"",E712,""),IF(C712="Medical",IF(E712&lt;&gt;"",E712,""),IF(C712="Travel",IF(E712&lt;&gt;"",E712,""),IF(C712="Mileage",IF(E712&lt;&gt;"",E712,""),IF(C712="HSA/FSA",0,""))))))</f>
        <v/>
      </c>
      <c r="H712" s="5" t="n"/>
      <c r="I712" s="5" t="n"/>
    </row>
    <row r="713" ht="16" customHeight="1">
      <c r="A713" s="3" t="n"/>
      <c r="B713" s="3" t="n"/>
      <c r="C713" s="3" t="n"/>
      <c r="D713" s="3" t="n"/>
      <c r="E713" s="4" t="n"/>
      <c r="F713" s="4" t="n"/>
      <c r="G713" s="4">
        <f>IF(C713="Food",IF(AND(E713&lt;&gt;"",F713&lt;&gt;""),E713-F713,""),IF(C713="Specialty",IF(E713&lt;&gt;"",E713,""),IF(C713="Medical",IF(E713&lt;&gt;"",E713,""),IF(C713="Travel",IF(E713&lt;&gt;"",E713,""),IF(C713="Mileage",IF(E713&lt;&gt;"",E713,""),IF(C713="HSA/FSA",0,""))))))</f>
        <v/>
      </c>
      <c r="H713" s="3" t="n"/>
      <c r="I713" s="3" t="n"/>
    </row>
    <row r="714" ht="16" customHeight="1">
      <c r="A714" s="5" t="n"/>
      <c r="B714" s="5" t="n"/>
      <c r="C714" s="5" t="n"/>
      <c r="D714" s="5" t="n"/>
      <c r="E714" s="6" t="n"/>
      <c r="F714" s="6" t="n"/>
      <c r="G714" s="6">
        <f>IF(C714="Food",IF(AND(E714&lt;&gt;"",F714&lt;&gt;""),E714-F714,""),IF(C714="Specialty",IF(E714&lt;&gt;"",E714,""),IF(C714="Medical",IF(E714&lt;&gt;"",E714,""),IF(C714="Travel",IF(E714&lt;&gt;"",E714,""),IF(C714="Mileage",IF(E714&lt;&gt;"",E714,""),IF(C714="HSA/FSA",0,""))))))</f>
        <v/>
      </c>
      <c r="H714" s="5" t="n"/>
      <c r="I714" s="5" t="n"/>
    </row>
    <row r="715" ht="16" customHeight="1">
      <c r="A715" s="3" t="n"/>
      <c r="B715" s="3" t="n"/>
      <c r="C715" s="3" t="n"/>
      <c r="D715" s="3" t="n"/>
      <c r="E715" s="4" t="n"/>
      <c r="F715" s="4" t="n"/>
      <c r="G715" s="4">
        <f>IF(C715="Food",IF(AND(E715&lt;&gt;"",F715&lt;&gt;""),E715-F715,""),IF(C715="Specialty",IF(E715&lt;&gt;"",E715,""),IF(C715="Medical",IF(E715&lt;&gt;"",E715,""),IF(C715="Travel",IF(E715&lt;&gt;"",E715,""),IF(C715="Mileage",IF(E715&lt;&gt;"",E715,""),IF(C715="HSA/FSA",0,""))))))</f>
        <v/>
      </c>
      <c r="H715" s="3" t="n"/>
      <c r="I715" s="3" t="n"/>
    </row>
    <row r="716" ht="16" customHeight="1">
      <c r="A716" s="5" t="n"/>
      <c r="B716" s="5" t="n"/>
      <c r="C716" s="5" t="n"/>
      <c r="D716" s="5" t="n"/>
      <c r="E716" s="6" t="n"/>
      <c r="F716" s="6" t="n"/>
      <c r="G716" s="6">
        <f>IF(C716="Food",IF(AND(E716&lt;&gt;"",F716&lt;&gt;""),E716-F716,""),IF(C716="Specialty",IF(E716&lt;&gt;"",E716,""),IF(C716="Medical",IF(E716&lt;&gt;"",E716,""),IF(C716="Travel",IF(E716&lt;&gt;"",E716,""),IF(C716="Mileage",IF(E716&lt;&gt;"",E716,""),IF(C716="HSA/FSA",0,""))))))</f>
        <v/>
      </c>
      <c r="H716" s="5" t="n"/>
      <c r="I716" s="5" t="n"/>
    </row>
    <row r="717" ht="16" customHeight="1">
      <c r="A717" s="3" t="n"/>
      <c r="B717" s="3" t="n"/>
      <c r="C717" s="3" t="n"/>
      <c r="D717" s="3" t="n"/>
      <c r="E717" s="4" t="n"/>
      <c r="F717" s="4" t="n"/>
      <c r="G717" s="4">
        <f>IF(C717="Food",IF(AND(E717&lt;&gt;"",F717&lt;&gt;""),E717-F717,""),IF(C717="Specialty",IF(E717&lt;&gt;"",E717,""),IF(C717="Medical",IF(E717&lt;&gt;"",E717,""),IF(C717="Travel",IF(E717&lt;&gt;"",E717,""),IF(C717="Mileage",IF(E717&lt;&gt;"",E717,""),IF(C717="HSA/FSA",0,""))))))</f>
        <v/>
      </c>
      <c r="H717" s="3" t="n"/>
      <c r="I717" s="3" t="n"/>
    </row>
    <row r="718" ht="16" customHeight="1">
      <c r="A718" s="5" t="n"/>
      <c r="B718" s="5" t="n"/>
      <c r="C718" s="5" t="n"/>
      <c r="D718" s="5" t="n"/>
      <c r="E718" s="6" t="n"/>
      <c r="F718" s="6" t="n"/>
      <c r="G718" s="6">
        <f>IF(C718="Food",IF(AND(E718&lt;&gt;"",F718&lt;&gt;""),E718-F718,""),IF(C718="Specialty",IF(E718&lt;&gt;"",E718,""),IF(C718="Medical",IF(E718&lt;&gt;"",E718,""),IF(C718="Travel",IF(E718&lt;&gt;"",E718,""),IF(C718="Mileage",IF(E718&lt;&gt;"",E718,""),IF(C718="HSA/FSA",0,""))))))</f>
        <v/>
      </c>
      <c r="H718" s="5" t="n"/>
      <c r="I718" s="5" t="n"/>
    </row>
    <row r="719" ht="16" customHeight="1">
      <c r="A719" s="3" t="n"/>
      <c r="B719" s="3" t="n"/>
      <c r="C719" s="3" t="n"/>
      <c r="D719" s="3" t="n"/>
      <c r="E719" s="4" t="n"/>
      <c r="F719" s="4" t="n"/>
      <c r="G719" s="4">
        <f>IF(C719="Food",IF(AND(E719&lt;&gt;"",F719&lt;&gt;""),E719-F719,""),IF(C719="Specialty",IF(E719&lt;&gt;"",E719,""),IF(C719="Medical",IF(E719&lt;&gt;"",E719,""),IF(C719="Travel",IF(E719&lt;&gt;"",E719,""),IF(C719="Mileage",IF(E719&lt;&gt;"",E719,""),IF(C719="HSA/FSA",0,""))))))</f>
        <v/>
      </c>
      <c r="H719" s="3" t="n"/>
      <c r="I719" s="3" t="n"/>
    </row>
    <row r="720" ht="16" customHeight="1">
      <c r="A720" s="5" t="n"/>
      <c r="B720" s="5" t="n"/>
      <c r="C720" s="5" t="n"/>
      <c r="D720" s="5" t="n"/>
      <c r="E720" s="6" t="n"/>
      <c r="F720" s="6" t="n"/>
      <c r="G720" s="6">
        <f>IF(C720="Food",IF(AND(E720&lt;&gt;"",F720&lt;&gt;""),E720-F720,""),IF(C720="Specialty",IF(E720&lt;&gt;"",E720,""),IF(C720="Medical",IF(E720&lt;&gt;"",E720,""),IF(C720="Travel",IF(E720&lt;&gt;"",E720,""),IF(C720="Mileage",IF(E720&lt;&gt;"",E720,""),IF(C720="HSA/FSA",0,""))))))</f>
        <v/>
      </c>
      <c r="H720" s="5" t="n"/>
      <c r="I720" s="5" t="n"/>
    </row>
    <row r="721" ht="16" customHeight="1">
      <c r="A721" s="3" t="n"/>
      <c r="B721" s="3" t="n"/>
      <c r="C721" s="3" t="n"/>
      <c r="D721" s="3" t="n"/>
      <c r="E721" s="4" t="n"/>
      <c r="F721" s="4" t="n"/>
      <c r="G721" s="4">
        <f>IF(C721="Food",IF(AND(E721&lt;&gt;"",F721&lt;&gt;""),E721-F721,""),IF(C721="Specialty",IF(E721&lt;&gt;"",E721,""),IF(C721="Medical",IF(E721&lt;&gt;"",E721,""),IF(C721="Travel",IF(E721&lt;&gt;"",E721,""),IF(C721="Mileage",IF(E721&lt;&gt;"",E721,""),IF(C721="HSA/FSA",0,""))))))</f>
        <v/>
      </c>
      <c r="H721" s="3" t="n"/>
      <c r="I721" s="3" t="n"/>
    </row>
    <row r="722" ht="16" customHeight="1">
      <c r="A722" s="5" t="n"/>
      <c r="B722" s="5" t="n"/>
      <c r="C722" s="5" t="n"/>
      <c r="D722" s="5" t="n"/>
      <c r="E722" s="6" t="n"/>
      <c r="F722" s="6" t="n"/>
      <c r="G722" s="6">
        <f>IF(C722="Food",IF(AND(E722&lt;&gt;"",F722&lt;&gt;""),E722-F722,""),IF(C722="Specialty",IF(E722&lt;&gt;"",E722,""),IF(C722="Medical",IF(E722&lt;&gt;"",E722,""),IF(C722="Travel",IF(E722&lt;&gt;"",E722,""),IF(C722="Mileage",IF(E722&lt;&gt;"",E722,""),IF(C722="HSA/FSA",0,""))))))</f>
        <v/>
      </c>
      <c r="H722" s="5" t="n"/>
      <c r="I722" s="5" t="n"/>
    </row>
    <row r="723" ht="16" customHeight="1">
      <c r="A723" s="3" t="n"/>
      <c r="B723" s="3" t="n"/>
      <c r="C723" s="3" t="n"/>
      <c r="D723" s="3" t="n"/>
      <c r="E723" s="4" t="n"/>
      <c r="F723" s="4" t="n"/>
      <c r="G723" s="4">
        <f>IF(C723="Food",IF(AND(E723&lt;&gt;"",F723&lt;&gt;""),E723-F723,""),IF(C723="Specialty",IF(E723&lt;&gt;"",E723,""),IF(C723="Medical",IF(E723&lt;&gt;"",E723,""),IF(C723="Travel",IF(E723&lt;&gt;"",E723,""),IF(C723="Mileage",IF(E723&lt;&gt;"",E723,""),IF(C723="HSA/FSA",0,""))))))</f>
        <v/>
      </c>
      <c r="H723" s="3" t="n"/>
      <c r="I723" s="3" t="n"/>
    </row>
    <row r="724" ht="16" customHeight="1">
      <c r="A724" s="5" t="n"/>
      <c r="B724" s="5" t="n"/>
      <c r="C724" s="5" t="n"/>
      <c r="D724" s="5" t="n"/>
      <c r="E724" s="6" t="n"/>
      <c r="F724" s="6" t="n"/>
      <c r="G724" s="6">
        <f>IF(C724="Food",IF(AND(E724&lt;&gt;"",F724&lt;&gt;""),E724-F724,""),IF(C724="Specialty",IF(E724&lt;&gt;"",E724,""),IF(C724="Medical",IF(E724&lt;&gt;"",E724,""),IF(C724="Travel",IF(E724&lt;&gt;"",E724,""),IF(C724="Mileage",IF(E724&lt;&gt;"",E724,""),IF(C724="HSA/FSA",0,""))))))</f>
        <v/>
      </c>
      <c r="H724" s="5" t="n"/>
      <c r="I724" s="5" t="n"/>
    </row>
    <row r="725" ht="16" customHeight="1">
      <c r="A725" s="3" t="n"/>
      <c r="B725" s="3" t="n"/>
      <c r="C725" s="3" t="n"/>
      <c r="D725" s="3" t="n"/>
      <c r="E725" s="4" t="n"/>
      <c r="F725" s="4" t="n"/>
      <c r="G725" s="4">
        <f>IF(C725="Food",IF(AND(E725&lt;&gt;"",F725&lt;&gt;""),E725-F725,""),IF(C725="Specialty",IF(E725&lt;&gt;"",E725,""),IF(C725="Medical",IF(E725&lt;&gt;"",E725,""),IF(C725="Travel",IF(E725&lt;&gt;"",E725,""),IF(C725="Mileage",IF(E725&lt;&gt;"",E725,""),IF(C725="HSA/FSA",0,""))))))</f>
        <v/>
      </c>
      <c r="H725" s="3" t="n"/>
      <c r="I725" s="3" t="n"/>
    </row>
    <row r="726" ht="16" customHeight="1">
      <c r="A726" s="5" t="n"/>
      <c r="B726" s="5" t="n"/>
      <c r="C726" s="5" t="n"/>
      <c r="D726" s="5" t="n"/>
      <c r="E726" s="6" t="n"/>
      <c r="F726" s="6" t="n"/>
      <c r="G726" s="6">
        <f>IF(C726="Food",IF(AND(E726&lt;&gt;"",F726&lt;&gt;""),E726-F726,""),IF(C726="Specialty",IF(E726&lt;&gt;"",E726,""),IF(C726="Medical",IF(E726&lt;&gt;"",E726,""),IF(C726="Travel",IF(E726&lt;&gt;"",E726,""),IF(C726="Mileage",IF(E726&lt;&gt;"",E726,""),IF(C726="HSA/FSA",0,""))))))</f>
        <v/>
      </c>
      <c r="H726" s="5" t="n"/>
      <c r="I726" s="5" t="n"/>
    </row>
    <row r="727" ht="16" customHeight="1">
      <c r="A727" s="3" t="n"/>
      <c r="B727" s="3" t="n"/>
      <c r="C727" s="3" t="n"/>
      <c r="D727" s="3" t="n"/>
      <c r="E727" s="4" t="n"/>
      <c r="F727" s="4" t="n"/>
      <c r="G727" s="4">
        <f>IF(C727="Food",IF(AND(E727&lt;&gt;"",F727&lt;&gt;""),E727-F727,""),IF(C727="Specialty",IF(E727&lt;&gt;"",E727,""),IF(C727="Medical",IF(E727&lt;&gt;"",E727,""),IF(C727="Travel",IF(E727&lt;&gt;"",E727,""),IF(C727="Mileage",IF(E727&lt;&gt;"",E727,""),IF(C727="HSA/FSA",0,""))))))</f>
        <v/>
      </c>
      <c r="H727" s="3" t="n"/>
      <c r="I727" s="3" t="n"/>
    </row>
    <row r="728" ht="16" customHeight="1">
      <c r="A728" s="5" t="n"/>
      <c r="B728" s="5" t="n"/>
      <c r="C728" s="5" t="n"/>
      <c r="D728" s="5" t="n"/>
      <c r="E728" s="6" t="n"/>
      <c r="F728" s="6" t="n"/>
      <c r="G728" s="6">
        <f>IF(C728="Food",IF(AND(E728&lt;&gt;"",F728&lt;&gt;""),E728-F728,""),IF(C728="Specialty",IF(E728&lt;&gt;"",E728,""),IF(C728="Medical",IF(E728&lt;&gt;"",E728,""),IF(C728="Travel",IF(E728&lt;&gt;"",E728,""),IF(C728="Mileage",IF(E728&lt;&gt;"",E728,""),IF(C728="HSA/FSA",0,""))))))</f>
        <v/>
      </c>
      <c r="H728" s="5" t="n"/>
      <c r="I728" s="5" t="n"/>
    </row>
    <row r="729" ht="16" customHeight="1">
      <c r="A729" s="3" t="n"/>
      <c r="B729" s="3" t="n"/>
      <c r="C729" s="3" t="n"/>
      <c r="D729" s="3" t="n"/>
      <c r="E729" s="4" t="n"/>
      <c r="F729" s="4" t="n"/>
      <c r="G729" s="4">
        <f>IF(C729="Food",IF(AND(E729&lt;&gt;"",F729&lt;&gt;""),E729-F729,""),IF(C729="Specialty",IF(E729&lt;&gt;"",E729,""),IF(C729="Medical",IF(E729&lt;&gt;"",E729,""),IF(C729="Travel",IF(E729&lt;&gt;"",E729,""),IF(C729="Mileage",IF(E729&lt;&gt;"",E729,""),IF(C729="HSA/FSA",0,""))))))</f>
        <v/>
      </c>
      <c r="H729" s="3" t="n"/>
      <c r="I729" s="3" t="n"/>
    </row>
    <row r="730" ht="16" customHeight="1">
      <c r="A730" s="5" t="n"/>
      <c r="B730" s="5" t="n"/>
      <c r="C730" s="5" t="n"/>
      <c r="D730" s="5" t="n"/>
      <c r="E730" s="6" t="n"/>
      <c r="F730" s="6" t="n"/>
      <c r="G730" s="6">
        <f>IF(C730="Food",IF(AND(E730&lt;&gt;"",F730&lt;&gt;""),E730-F730,""),IF(C730="Specialty",IF(E730&lt;&gt;"",E730,""),IF(C730="Medical",IF(E730&lt;&gt;"",E730,""),IF(C730="Travel",IF(E730&lt;&gt;"",E730,""),IF(C730="Mileage",IF(E730&lt;&gt;"",E730,""),IF(C730="HSA/FSA",0,""))))))</f>
        <v/>
      </c>
      <c r="H730" s="5" t="n"/>
      <c r="I730" s="5" t="n"/>
    </row>
    <row r="731" ht="16" customHeight="1">
      <c r="A731" s="3" t="n"/>
      <c r="B731" s="3" t="n"/>
      <c r="C731" s="3" t="n"/>
      <c r="D731" s="3" t="n"/>
      <c r="E731" s="4" t="n"/>
      <c r="F731" s="4" t="n"/>
      <c r="G731" s="4">
        <f>IF(C731="Food",IF(AND(E731&lt;&gt;"",F731&lt;&gt;""),E731-F731,""),IF(C731="Specialty",IF(E731&lt;&gt;"",E731,""),IF(C731="Medical",IF(E731&lt;&gt;"",E731,""),IF(C731="Travel",IF(E731&lt;&gt;"",E731,""),IF(C731="Mileage",IF(E731&lt;&gt;"",E731,""),IF(C731="HSA/FSA",0,""))))))</f>
        <v/>
      </c>
      <c r="H731" s="3" t="n"/>
      <c r="I731" s="3" t="n"/>
    </row>
    <row r="732" ht="16" customHeight="1">
      <c r="A732" s="5" t="n"/>
      <c r="B732" s="5" t="n"/>
      <c r="C732" s="5" t="n"/>
      <c r="D732" s="5" t="n"/>
      <c r="E732" s="6" t="n"/>
      <c r="F732" s="6" t="n"/>
      <c r="G732" s="6">
        <f>IF(C732="Food",IF(AND(E732&lt;&gt;"",F732&lt;&gt;""),E732-F732,""),IF(C732="Specialty",IF(E732&lt;&gt;"",E732,""),IF(C732="Medical",IF(E732&lt;&gt;"",E732,""),IF(C732="Travel",IF(E732&lt;&gt;"",E732,""),IF(C732="Mileage",IF(E732&lt;&gt;"",E732,""),IF(C732="HSA/FSA",0,""))))))</f>
        <v/>
      </c>
      <c r="H732" s="5" t="n"/>
      <c r="I732" s="5" t="n"/>
    </row>
    <row r="733" ht="16" customHeight="1">
      <c r="A733" s="3" t="n"/>
      <c r="B733" s="3" t="n"/>
      <c r="C733" s="3" t="n"/>
      <c r="D733" s="3" t="n"/>
      <c r="E733" s="4" t="n"/>
      <c r="F733" s="4" t="n"/>
      <c r="G733" s="4">
        <f>IF(C733="Food",IF(AND(E733&lt;&gt;"",F733&lt;&gt;""),E733-F733,""),IF(C733="Specialty",IF(E733&lt;&gt;"",E733,""),IF(C733="Medical",IF(E733&lt;&gt;"",E733,""),IF(C733="Travel",IF(E733&lt;&gt;"",E733,""),IF(C733="Mileage",IF(E733&lt;&gt;"",E733,""),IF(C733="HSA/FSA",0,""))))))</f>
        <v/>
      </c>
      <c r="H733" s="3" t="n"/>
      <c r="I733" s="3" t="n"/>
    </row>
    <row r="734" ht="16" customHeight="1">
      <c r="A734" s="5" t="n"/>
      <c r="B734" s="5" t="n"/>
      <c r="C734" s="5" t="n"/>
      <c r="D734" s="5" t="n"/>
      <c r="E734" s="6" t="n"/>
      <c r="F734" s="6" t="n"/>
      <c r="G734" s="6">
        <f>IF(C734="Food",IF(AND(E734&lt;&gt;"",F734&lt;&gt;""),E734-F734,""),IF(C734="Specialty",IF(E734&lt;&gt;"",E734,""),IF(C734="Medical",IF(E734&lt;&gt;"",E734,""),IF(C734="Travel",IF(E734&lt;&gt;"",E734,""),IF(C734="Mileage",IF(E734&lt;&gt;"",E734,""),IF(C734="HSA/FSA",0,""))))))</f>
        <v/>
      </c>
      <c r="H734" s="5" t="n"/>
      <c r="I734" s="5" t="n"/>
    </row>
    <row r="735" ht="16" customHeight="1">
      <c r="A735" s="3" t="n"/>
      <c r="B735" s="3" t="n"/>
      <c r="C735" s="3" t="n"/>
      <c r="D735" s="3" t="n"/>
      <c r="E735" s="4" t="n"/>
      <c r="F735" s="4" t="n"/>
      <c r="G735" s="4">
        <f>IF(C735="Food",IF(AND(E735&lt;&gt;"",F735&lt;&gt;""),E735-F735,""),IF(C735="Specialty",IF(E735&lt;&gt;"",E735,""),IF(C735="Medical",IF(E735&lt;&gt;"",E735,""),IF(C735="Travel",IF(E735&lt;&gt;"",E735,""),IF(C735="Mileage",IF(E735&lt;&gt;"",E735,""),IF(C735="HSA/FSA",0,""))))))</f>
        <v/>
      </c>
      <c r="H735" s="3" t="n"/>
      <c r="I735" s="3" t="n"/>
    </row>
    <row r="736" ht="16" customHeight="1">
      <c r="A736" s="5" t="n"/>
      <c r="B736" s="5" t="n"/>
      <c r="C736" s="5" t="n"/>
      <c r="D736" s="5" t="n"/>
      <c r="E736" s="6" t="n"/>
      <c r="F736" s="6" t="n"/>
      <c r="G736" s="6">
        <f>IF(C736="Food",IF(AND(E736&lt;&gt;"",F736&lt;&gt;""),E736-F736,""),IF(C736="Specialty",IF(E736&lt;&gt;"",E736,""),IF(C736="Medical",IF(E736&lt;&gt;"",E736,""),IF(C736="Travel",IF(E736&lt;&gt;"",E736,""),IF(C736="Mileage",IF(E736&lt;&gt;"",E736,""),IF(C736="HSA/FSA",0,""))))))</f>
        <v/>
      </c>
      <c r="H736" s="5" t="n"/>
      <c r="I736" s="5" t="n"/>
    </row>
    <row r="737" ht="16" customHeight="1">
      <c r="A737" s="3" t="n"/>
      <c r="B737" s="3" t="n"/>
      <c r="C737" s="3" t="n"/>
      <c r="D737" s="3" t="n"/>
      <c r="E737" s="4" t="n"/>
      <c r="F737" s="4" t="n"/>
      <c r="G737" s="4">
        <f>IF(C737="Food",IF(AND(E737&lt;&gt;"",F737&lt;&gt;""),E737-F737,""),IF(C737="Specialty",IF(E737&lt;&gt;"",E737,""),IF(C737="Medical",IF(E737&lt;&gt;"",E737,""),IF(C737="Travel",IF(E737&lt;&gt;"",E737,""),IF(C737="Mileage",IF(E737&lt;&gt;"",E737,""),IF(C737="HSA/FSA",0,""))))))</f>
        <v/>
      </c>
      <c r="H737" s="3" t="n"/>
      <c r="I737" s="3" t="n"/>
    </row>
    <row r="738" ht="16" customHeight="1">
      <c r="A738" s="5" t="n"/>
      <c r="B738" s="5" t="n"/>
      <c r="C738" s="5" t="n"/>
      <c r="D738" s="5" t="n"/>
      <c r="E738" s="6" t="n"/>
      <c r="F738" s="6" t="n"/>
      <c r="G738" s="6">
        <f>IF(C738="Food",IF(AND(E738&lt;&gt;"",F738&lt;&gt;""),E738-F738,""),IF(C738="Specialty",IF(E738&lt;&gt;"",E738,""),IF(C738="Medical",IF(E738&lt;&gt;"",E738,""),IF(C738="Travel",IF(E738&lt;&gt;"",E738,""),IF(C738="Mileage",IF(E738&lt;&gt;"",E738,""),IF(C738="HSA/FSA",0,""))))))</f>
        <v/>
      </c>
      <c r="H738" s="5" t="n"/>
      <c r="I738" s="5" t="n"/>
    </row>
    <row r="739" ht="16" customHeight="1">
      <c r="A739" s="3" t="n"/>
      <c r="B739" s="3" t="n"/>
      <c r="C739" s="3" t="n"/>
      <c r="D739" s="3" t="n"/>
      <c r="E739" s="4" t="n"/>
      <c r="F739" s="4" t="n"/>
      <c r="G739" s="4">
        <f>IF(C739="Food",IF(AND(E739&lt;&gt;"",F739&lt;&gt;""),E739-F739,""),IF(C739="Specialty",IF(E739&lt;&gt;"",E739,""),IF(C739="Medical",IF(E739&lt;&gt;"",E739,""),IF(C739="Travel",IF(E739&lt;&gt;"",E739,""),IF(C739="Mileage",IF(E739&lt;&gt;"",E739,""),IF(C739="HSA/FSA",0,""))))))</f>
        <v/>
      </c>
      <c r="H739" s="3" t="n"/>
      <c r="I739" s="3" t="n"/>
    </row>
    <row r="740" ht="16" customHeight="1">
      <c r="A740" s="5" t="n"/>
      <c r="B740" s="5" t="n"/>
      <c r="C740" s="5" t="n"/>
      <c r="D740" s="5" t="n"/>
      <c r="E740" s="6" t="n"/>
      <c r="F740" s="6" t="n"/>
      <c r="G740" s="6">
        <f>IF(C740="Food",IF(AND(E740&lt;&gt;"",F740&lt;&gt;""),E740-F740,""),IF(C740="Specialty",IF(E740&lt;&gt;"",E740,""),IF(C740="Medical",IF(E740&lt;&gt;"",E740,""),IF(C740="Travel",IF(E740&lt;&gt;"",E740,""),IF(C740="Mileage",IF(E740&lt;&gt;"",E740,""),IF(C740="HSA/FSA",0,""))))))</f>
        <v/>
      </c>
      <c r="H740" s="5" t="n"/>
      <c r="I740" s="5" t="n"/>
    </row>
    <row r="741" ht="16" customHeight="1">
      <c r="A741" s="3" t="n"/>
      <c r="B741" s="3" t="n"/>
      <c r="C741" s="3" t="n"/>
      <c r="D741" s="3" t="n"/>
      <c r="E741" s="4" t="n"/>
      <c r="F741" s="4" t="n"/>
      <c r="G741" s="4">
        <f>IF(C741="Food",IF(AND(E741&lt;&gt;"",F741&lt;&gt;""),E741-F741,""),IF(C741="Specialty",IF(E741&lt;&gt;"",E741,""),IF(C741="Medical",IF(E741&lt;&gt;"",E741,""),IF(C741="Travel",IF(E741&lt;&gt;"",E741,""),IF(C741="Mileage",IF(E741&lt;&gt;"",E741,""),IF(C741="HSA/FSA",0,""))))))</f>
        <v/>
      </c>
      <c r="H741" s="3" t="n"/>
      <c r="I741" s="3" t="n"/>
    </row>
    <row r="742" ht="16" customHeight="1">
      <c r="A742" s="5" t="n"/>
      <c r="B742" s="5" t="n"/>
      <c r="C742" s="5" t="n"/>
      <c r="D742" s="5" t="n"/>
      <c r="E742" s="6" t="n"/>
      <c r="F742" s="6" t="n"/>
      <c r="G742" s="6">
        <f>IF(C742="Food",IF(AND(E742&lt;&gt;"",F742&lt;&gt;""),E742-F742,""),IF(C742="Specialty",IF(E742&lt;&gt;"",E742,""),IF(C742="Medical",IF(E742&lt;&gt;"",E742,""),IF(C742="Travel",IF(E742&lt;&gt;"",E742,""),IF(C742="Mileage",IF(E742&lt;&gt;"",E742,""),IF(C742="HSA/FSA",0,""))))))</f>
        <v/>
      </c>
      <c r="H742" s="5" t="n"/>
      <c r="I742" s="5" t="n"/>
    </row>
    <row r="743" ht="16" customHeight="1">
      <c r="A743" s="3" t="n"/>
      <c r="B743" s="3" t="n"/>
      <c r="C743" s="3" t="n"/>
      <c r="D743" s="3" t="n"/>
      <c r="E743" s="4" t="n"/>
      <c r="F743" s="4" t="n"/>
      <c r="G743" s="4">
        <f>IF(C743="Food",IF(AND(E743&lt;&gt;"",F743&lt;&gt;""),E743-F743,""),IF(C743="Specialty",IF(E743&lt;&gt;"",E743,""),IF(C743="Medical",IF(E743&lt;&gt;"",E743,""),IF(C743="Travel",IF(E743&lt;&gt;"",E743,""),IF(C743="Mileage",IF(E743&lt;&gt;"",E743,""),IF(C743="HSA/FSA",0,""))))))</f>
        <v/>
      </c>
      <c r="H743" s="3" t="n"/>
      <c r="I743" s="3" t="n"/>
    </row>
    <row r="744" ht="16" customHeight="1">
      <c r="A744" s="5" t="n"/>
      <c r="B744" s="5" t="n"/>
      <c r="C744" s="5" t="n"/>
      <c r="D744" s="5" t="n"/>
      <c r="E744" s="6" t="n"/>
      <c r="F744" s="6" t="n"/>
      <c r="G744" s="6">
        <f>IF(C744="Food",IF(AND(E744&lt;&gt;"",F744&lt;&gt;""),E744-F744,""),IF(C744="Specialty",IF(E744&lt;&gt;"",E744,""),IF(C744="Medical",IF(E744&lt;&gt;"",E744,""),IF(C744="Travel",IF(E744&lt;&gt;"",E744,""),IF(C744="Mileage",IF(E744&lt;&gt;"",E744,""),IF(C744="HSA/FSA",0,""))))))</f>
        <v/>
      </c>
      <c r="H744" s="5" t="n"/>
      <c r="I744" s="5" t="n"/>
    </row>
    <row r="745" ht="16" customHeight="1">
      <c r="A745" s="3" t="n"/>
      <c r="B745" s="3" t="n"/>
      <c r="C745" s="3" t="n"/>
      <c r="D745" s="3" t="n"/>
      <c r="E745" s="4" t="n"/>
      <c r="F745" s="4" t="n"/>
      <c r="G745" s="4">
        <f>IF(C745="Food",IF(AND(E745&lt;&gt;"",F745&lt;&gt;""),E745-F745,""),IF(C745="Specialty",IF(E745&lt;&gt;"",E745,""),IF(C745="Medical",IF(E745&lt;&gt;"",E745,""),IF(C745="Travel",IF(E745&lt;&gt;"",E745,""),IF(C745="Mileage",IF(E745&lt;&gt;"",E745,""),IF(C745="HSA/FSA",0,""))))))</f>
        <v/>
      </c>
      <c r="H745" s="3" t="n"/>
      <c r="I745" s="3" t="n"/>
    </row>
    <row r="746" ht="16" customHeight="1">
      <c r="A746" s="5" t="n"/>
      <c r="B746" s="5" t="n"/>
      <c r="C746" s="5" t="n"/>
      <c r="D746" s="5" t="n"/>
      <c r="E746" s="6" t="n"/>
      <c r="F746" s="6" t="n"/>
      <c r="G746" s="6">
        <f>IF(C746="Food",IF(AND(E746&lt;&gt;"",F746&lt;&gt;""),E746-F746,""),IF(C746="Specialty",IF(E746&lt;&gt;"",E746,""),IF(C746="Medical",IF(E746&lt;&gt;"",E746,""),IF(C746="Travel",IF(E746&lt;&gt;"",E746,""),IF(C746="Mileage",IF(E746&lt;&gt;"",E746,""),IF(C746="HSA/FSA",0,""))))))</f>
        <v/>
      </c>
      <c r="H746" s="5" t="n"/>
      <c r="I746" s="5" t="n"/>
    </row>
    <row r="747" ht="16" customHeight="1">
      <c r="A747" s="3" t="n"/>
      <c r="B747" s="3" t="n"/>
      <c r="C747" s="3" t="n"/>
      <c r="D747" s="3" t="n"/>
      <c r="E747" s="4" t="n"/>
      <c r="F747" s="4" t="n"/>
      <c r="G747" s="4">
        <f>IF(C747="Food",IF(AND(E747&lt;&gt;"",F747&lt;&gt;""),E747-F747,""),IF(C747="Specialty",IF(E747&lt;&gt;"",E747,""),IF(C747="Medical",IF(E747&lt;&gt;"",E747,""),IF(C747="Travel",IF(E747&lt;&gt;"",E747,""),IF(C747="Mileage",IF(E747&lt;&gt;"",E747,""),IF(C747="HSA/FSA",0,""))))))</f>
        <v/>
      </c>
      <c r="H747" s="3" t="n"/>
      <c r="I747" s="3" t="n"/>
    </row>
    <row r="748" ht="16" customHeight="1">
      <c r="A748" s="5" t="n"/>
      <c r="B748" s="5" t="n"/>
      <c r="C748" s="5" t="n"/>
      <c r="D748" s="5" t="n"/>
      <c r="E748" s="6" t="n"/>
      <c r="F748" s="6" t="n"/>
      <c r="G748" s="6">
        <f>IF(C748="Food",IF(AND(E748&lt;&gt;"",F748&lt;&gt;""),E748-F748,""),IF(C748="Specialty",IF(E748&lt;&gt;"",E748,""),IF(C748="Medical",IF(E748&lt;&gt;"",E748,""),IF(C748="Travel",IF(E748&lt;&gt;"",E748,""),IF(C748="Mileage",IF(E748&lt;&gt;"",E748,""),IF(C748="HSA/FSA",0,""))))))</f>
        <v/>
      </c>
      <c r="H748" s="5" t="n"/>
      <c r="I748" s="5" t="n"/>
    </row>
    <row r="749" ht="16" customHeight="1">
      <c r="A749" s="3" t="n"/>
      <c r="B749" s="3" t="n"/>
      <c r="C749" s="3" t="n"/>
      <c r="D749" s="3" t="n"/>
      <c r="E749" s="4" t="n"/>
      <c r="F749" s="4" t="n"/>
      <c r="G749" s="4">
        <f>IF(C749="Food",IF(AND(E749&lt;&gt;"",F749&lt;&gt;""),E749-F749,""),IF(C749="Specialty",IF(E749&lt;&gt;"",E749,""),IF(C749="Medical",IF(E749&lt;&gt;"",E749,""),IF(C749="Travel",IF(E749&lt;&gt;"",E749,""),IF(C749="Mileage",IF(E749&lt;&gt;"",E749,""),IF(C749="HSA/FSA",0,""))))))</f>
        <v/>
      </c>
      <c r="H749" s="3" t="n"/>
      <c r="I749" s="3" t="n"/>
    </row>
    <row r="750" ht="16" customHeight="1">
      <c r="A750" s="5" t="n"/>
      <c r="B750" s="5" t="n"/>
      <c r="C750" s="5" t="n"/>
      <c r="D750" s="5" t="n"/>
      <c r="E750" s="6" t="n"/>
      <c r="F750" s="6" t="n"/>
      <c r="G750" s="6">
        <f>IF(C750="Food",IF(AND(E750&lt;&gt;"",F750&lt;&gt;""),E750-F750,""),IF(C750="Specialty",IF(E750&lt;&gt;"",E750,""),IF(C750="Medical",IF(E750&lt;&gt;"",E750,""),IF(C750="Travel",IF(E750&lt;&gt;"",E750,""),IF(C750="Mileage",IF(E750&lt;&gt;"",E750,""),IF(C750="HSA/FSA",0,""))))))</f>
        <v/>
      </c>
      <c r="H750" s="5" t="n"/>
      <c r="I750" s="5" t="n"/>
    </row>
    <row r="751" ht="16" customHeight="1">
      <c r="A751" s="3" t="n"/>
      <c r="B751" s="3" t="n"/>
      <c r="C751" s="3" t="n"/>
      <c r="D751" s="3" t="n"/>
      <c r="E751" s="4" t="n"/>
      <c r="F751" s="4" t="n"/>
      <c r="G751" s="4">
        <f>IF(C751="Food",IF(AND(E751&lt;&gt;"",F751&lt;&gt;""),E751-F751,""),IF(C751="Specialty",IF(E751&lt;&gt;"",E751,""),IF(C751="Medical",IF(E751&lt;&gt;"",E751,""),IF(C751="Travel",IF(E751&lt;&gt;"",E751,""),IF(C751="Mileage",IF(E751&lt;&gt;"",E751,""),IF(C751="HSA/FSA",0,""))))))</f>
        <v/>
      </c>
      <c r="H751" s="3" t="n"/>
      <c r="I751" s="3" t="n"/>
    </row>
    <row r="752" ht="16" customHeight="1">
      <c r="A752" s="5" t="n"/>
      <c r="B752" s="5" t="n"/>
      <c r="C752" s="5" t="n"/>
      <c r="D752" s="5" t="n"/>
      <c r="E752" s="6" t="n"/>
      <c r="F752" s="6" t="n"/>
      <c r="G752" s="6">
        <f>IF(C752="Food",IF(AND(E752&lt;&gt;"",F752&lt;&gt;""),E752-F752,""),IF(C752="Specialty",IF(E752&lt;&gt;"",E752,""),IF(C752="Medical",IF(E752&lt;&gt;"",E752,""),IF(C752="Travel",IF(E752&lt;&gt;"",E752,""),IF(C752="Mileage",IF(E752&lt;&gt;"",E752,""),IF(C752="HSA/FSA",0,""))))))</f>
        <v/>
      </c>
      <c r="H752" s="5" t="n"/>
      <c r="I752" s="5" t="n"/>
    </row>
    <row r="753" ht="16" customHeight="1">
      <c r="A753" s="3" t="n"/>
      <c r="B753" s="3" t="n"/>
      <c r="C753" s="3" t="n"/>
      <c r="D753" s="3" t="n"/>
      <c r="E753" s="4" t="n"/>
      <c r="F753" s="4" t="n"/>
      <c r="G753" s="4">
        <f>IF(C753="Food",IF(AND(E753&lt;&gt;"",F753&lt;&gt;""),E753-F753,""),IF(C753="Specialty",IF(E753&lt;&gt;"",E753,""),IF(C753="Medical",IF(E753&lt;&gt;"",E753,""),IF(C753="Travel",IF(E753&lt;&gt;"",E753,""),IF(C753="Mileage",IF(E753&lt;&gt;"",E753,""),IF(C753="HSA/FSA",0,""))))))</f>
        <v/>
      </c>
      <c r="H753" s="3" t="n"/>
      <c r="I753" s="3" t="n"/>
    </row>
    <row r="754" ht="16" customHeight="1">
      <c r="A754" s="5" t="n"/>
      <c r="B754" s="5" t="n"/>
      <c r="C754" s="5" t="n"/>
      <c r="D754" s="5" t="n"/>
      <c r="E754" s="6" t="n"/>
      <c r="F754" s="6" t="n"/>
      <c r="G754" s="6">
        <f>IF(C754="Food",IF(AND(E754&lt;&gt;"",F754&lt;&gt;""),E754-F754,""),IF(C754="Specialty",IF(E754&lt;&gt;"",E754,""),IF(C754="Medical",IF(E754&lt;&gt;"",E754,""),IF(C754="Travel",IF(E754&lt;&gt;"",E754,""),IF(C754="Mileage",IF(E754&lt;&gt;"",E754,""),IF(C754="HSA/FSA",0,""))))))</f>
        <v/>
      </c>
      <c r="H754" s="5" t="n"/>
      <c r="I754" s="5" t="n"/>
    </row>
    <row r="755" ht="16" customHeight="1">
      <c r="A755" s="3" t="n"/>
      <c r="B755" s="3" t="n"/>
      <c r="C755" s="3" t="n"/>
      <c r="D755" s="3" t="n"/>
      <c r="E755" s="4" t="n"/>
      <c r="F755" s="4" t="n"/>
      <c r="G755" s="4">
        <f>IF(C755="Food",IF(AND(E755&lt;&gt;"",F755&lt;&gt;""),E755-F755,""),IF(C755="Specialty",IF(E755&lt;&gt;"",E755,""),IF(C755="Medical",IF(E755&lt;&gt;"",E755,""),IF(C755="Travel",IF(E755&lt;&gt;"",E755,""),IF(C755="Mileage",IF(E755&lt;&gt;"",E755,""),IF(C755="HSA/FSA",0,""))))))</f>
        <v/>
      </c>
      <c r="H755" s="3" t="n"/>
      <c r="I755" s="3" t="n"/>
    </row>
    <row r="756" ht="16" customHeight="1">
      <c r="A756" s="5" t="n"/>
      <c r="B756" s="5" t="n"/>
      <c r="C756" s="5" t="n"/>
      <c r="D756" s="5" t="n"/>
      <c r="E756" s="6" t="n"/>
      <c r="F756" s="6" t="n"/>
      <c r="G756" s="6">
        <f>IF(C756="Food",IF(AND(E756&lt;&gt;"",F756&lt;&gt;""),E756-F756,""),IF(C756="Specialty",IF(E756&lt;&gt;"",E756,""),IF(C756="Medical",IF(E756&lt;&gt;"",E756,""),IF(C756="Travel",IF(E756&lt;&gt;"",E756,""),IF(C756="Mileage",IF(E756&lt;&gt;"",E756,""),IF(C756="HSA/FSA",0,""))))))</f>
        <v/>
      </c>
      <c r="H756" s="5" t="n"/>
      <c r="I756" s="5" t="n"/>
    </row>
    <row r="757" ht="16" customHeight="1">
      <c r="A757" s="3" t="n"/>
      <c r="B757" s="3" t="n"/>
      <c r="C757" s="3" t="n"/>
      <c r="D757" s="3" t="n"/>
      <c r="E757" s="4" t="n"/>
      <c r="F757" s="4" t="n"/>
      <c r="G757" s="4">
        <f>IF(C757="Food",IF(AND(E757&lt;&gt;"",F757&lt;&gt;""),E757-F757,""),IF(C757="Specialty",IF(E757&lt;&gt;"",E757,""),IF(C757="Medical",IF(E757&lt;&gt;"",E757,""),IF(C757="Travel",IF(E757&lt;&gt;"",E757,""),IF(C757="Mileage",IF(E757&lt;&gt;"",E757,""),IF(C757="HSA/FSA",0,""))))))</f>
        <v/>
      </c>
      <c r="H757" s="3" t="n"/>
      <c r="I757" s="3" t="n"/>
    </row>
    <row r="758" ht="16" customHeight="1">
      <c r="A758" s="5" t="n"/>
      <c r="B758" s="5" t="n"/>
      <c r="C758" s="5" t="n"/>
      <c r="D758" s="5" t="n"/>
      <c r="E758" s="6" t="n"/>
      <c r="F758" s="6" t="n"/>
      <c r="G758" s="6">
        <f>IF(C758="Food",IF(AND(E758&lt;&gt;"",F758&lt;&gt;""),E758-F758,""),IF(C758="Specialty",IF(E758&lt;&gt;"",E758,""),IF(C758="Medical",IF(E758&lt;&gt;"",E758,""),IF(C758="Travel",IF(E758&lt;&gt;"",E758,""),IF(C758="Mileage",IF(E758&lt;&gt;"",E758,""),IF(C758="HSA/FSA",0,""))))))</f>
        <v/>
      </c>
      <c r="H758" s="5" t="n"/>
      <c r="I758" s="5" t="n"/>
    </row>
    <row r="759" ht="16" customHeight="1">
      <c r="A759" s="3" t="n"/>
      <c r="B759" s="3" t="n"/>
      <c r="C759" s="3" t="n"/>
      <c r="D759" s="3" t="n"/>
      <c r="E759" s="4" t="n"/>
      <c r="F759" s="4" t="n"/>
      <c r="G759" s="4">
        <f>IF(C759="Food",IF(AND(E759&lt;&gt;"",F759&lt;&gt;""),E759-F759,""),IF(C759="Specialty",IF(E759&lt;&gt;"",E759,""),IF(C759="Medical",IF(E759&lt;&gt;"",E759,""),IF(C759="Travel",IF(E759&lt;&gt;"",E759,""),IF(C759="Mileage",IF(E759&lt;&gt;"",E759,""),IF(C759="HSA/FSA",0,""))))))</f>
        <v/>
      </c>
      <c r="H759" s="3" t="n"/>
      <c r="I759" s="3" t="n"/>
    </row>
    <row r="760" ht="16" customHeight="1">
      <c r="A760" s="5" t="n"/>
      <c r="B760" s="5" t="n"/>
      <c r="C760" s="5" t="n"/>
      <c r="D760" s="5" t="n"/>
      <c r="E760" s="6" t="n"/>
      <c r="F760" s="6" t="n"/>
      <c r="G760" s="6">
        <f>IF(C760="Food",IF(AND(E760&lt;&gt;"",F760&lt;&gt;""),E760-F760,""),IF(C760="Specialty",IF(E760&lt;&gt;"",E760,""),IF(C760="Medical",IF(E760&lt;&gt;"",E760,""),IF(C760="Travel",IF(E760&lt;&gt;"",E760,""),IF(C760="Mileage",IF(E760&lt;&gt;"",E760,""),IF(C760="HSA/FSA",0,""))))))</f>
        <v/>
      </c>
      <c r="H760" s="5" t="n"/>
      <c r="I760" s="5" t="n"/>
    </row>
    <row r="761" ht="16" customHeight="1">
      <c r="A761" s="3" t="n"/>
      <c r="B761" s="3" t="n"/>
      <c r="C761" s="3" t="n"/>
      <c r="D761" s="3" t="n"/>
      <c r="E761" s="4" t="n"/>
      <c r="F761" s="4" t="n"/>
      <c r="G761" s="4">
        <f>IF(C761="Food",IF(AND(E761&lt;&gt;"",F761&lt;&gt;""),E761-F761,""),IF(C761="Specialty",IF(E761&lt;&gt;"",E761,""),IF(C761="Medical",IF(E761&lt;&gt;"",E761,""),IF(C761="Travel",IF(E761&lt;&gt;"",E761,""),IF(C761="Mileage",IF(E761&lt;&gt;"",E761,""),IF(C761="HSA/FSA",0,""))))))</f>
        <v/>
      </c>
      <c r="H761" s="3" t="n"/>
      <c r="I761" s="3" t="n"/>
    </row>
    <row r="762" ht="16" customHeight="1">
      <c r="A762" s="5" t="n"/>
      <c r="B762" s="5" t="n"/>
      <c r="C762" s="5" t="n"/>
      <c r="D762" s="5" t="n"/>
      <c r="E762" s="6" t="n"/>
      <c r="F762" s="6" t="n"/>
      <c r="G762" s="6">
        <f>IF(C762="Food",IF(AND(E762&lt;&gt;"",F762&lt;&gt;""),E762-F762,""),IF(C762="Specialty",IF(E762&lt;&gt;"",E762,""),IF(C762="Medical",IF(E762&lt;&gt;"",E762,""),IF(C762="Travel",IF(E762&lt;&gt;"",E762,""),IF(C762="Mileage",IF(E762&lt;&gt;"",E762,""),IF(C762="HSA/FSA",0,""))))))</f>
        <v/>
      </c>
      <c r="H762" s="5" t="n"/>
      <c r="I762" s="5" t="n"/>
    </row>
    <row r="763" ht="16" customHeight="1">
      <c r="A763" s="3" t="n"/>
      <c r="B763" s="3" t="n"/>
      <c r="C763" s="3" t="n"/>
      <c r="D763" s="3" t="n"/>
      <c r="E763" s="4" t="n"/>
      <c r="F763" s="4" t="n"/>
      <c r="G763" s="4">
        <f>IF(C763="Food",IF(AND(E763&lt;&gt;"",F763&lt;&gt;""),E763-F763,""),IF(C763="Specialty",IF(E763&lt;&gt;"",E763,""),IF(C763="Medical",IF(E763&lt;&gt;"",E763,""),IF(C763="Travel",IF(E763&lt;&gt;"",E763,""),IF(C763="Mileage",IF(E763&lt;&gt;"",E763,""),IF(C763="HSA/FSA",0,""))))))</f>
        <v/>
      </c>
      <c r="H763" s="3" t="n"/>
      <c r="I763" s="3" t="n"/>
    </row>
    <row r="764" ht="16" customHeight="1">
      <c r="A764" s="5" t="n"/>
      <c r="B764" s="5" t="n"/>
      <c r="C764" s="5" t="n"/>
      <c r="D764" s="5" t="n"/>
      <c r="E764" s="6" t="n"/>
      <c r="F764" s="6" t="n"/>
      <c r="G764" s="6">
        <f>IF(C764="Food",IF(AND(E764&lt;&gt;"",F764&lt;&gt;""),E764-F764,""),IF(C764="Specialty",IF(E764&lt;&gt;"",E764,""),IF(C764="Medical",IF(E764&lt;&gt;"",E764,""),IF(C764="Travel",IF(E764&lt;&gt;"",E764,""),IF(C764="Mileage",IF(E764&lt;&gt;"",E764,""),IF(C764="HSA/FSA",0,""))))))</f>
        <v/>
      </c>
      <c r="H764" s="5" t="n"/>
      <c r="I764" s="5" t="n"/>
    </row>
    <row r="765" ht="16" customHeight="1">
      <c r="A765" s="3" t="n"/>
      <c r="B765" s="3" t="n"/>
      <c r="C765" s="3" t="n"/>
      <c r="D765" s="3" t="n"/>
      <c r="E765" s="4" t="n"/>
      <c r="F765" s="4" t="n"/>
      <c r="G765" s="4">
        <f>IF(C765="Food",IF(AND(E765&lt;&gt;"",F765&lt;&gt;""),E765-F765,""),IF(C765="Specialty",IF(E765&lt;&gt;"",E765,""),IF(C765="Medical",IF(E765&lt;&gt;"",E765,""),IF(C765="Travel",IF(E765&lt;&gt;"",E765,""),IF(C765="Mileage",IF(E765&lt;&gt;"",E765,""),IF(C765="HSA/FSA",0,""))))))</f>
        <v/>
      </c>
      <c r="H765" s="3" t="n"/>
      <c r="I765" s="3" t="n"/>
    </row>
    <row r="766" ht="16" customHeight="1">
      <c r="A766" s="5" t="n"/>
      <c r="B766" s="5" t="n"/>
      <c r="C766" s="5" t="n"/>
      <c r="D766" s="5" t="n"/>
      <c r="E766" s="6" t="n"/>
      <c r="F766" s="6" t="n"/>
      <c r="G766" s="6">
        <f>IF(C766="Food",IF(AND(E766&lt;&gt;"",F766&lt;&gt;""),E766-F766,""),IF(C766="Specialty",IF(E766&lt;&gt;"",E766,""),IF(C766="Medical",IF(E766&lt;&gt;"",E766,""),IF(C766="Travel",IF(E766&lt;&gt;"",E766,""),IF(C766="Mileage",IF(E766&lt;&gt;"",E766,""),IF(C766="HSA/FSA",0,""))))))</f>
        <v/>
      </c>
      <c r="H766" s="5" t="n"/>
      <c r="I766" s="5" t="n"/>
    </row>
    <row r="767" ht="16" customHeight="1">
      <c r="A767" s="3" t="n"/>
      <c r="B767" s="3" t="n"/>
      <c r="C767" s="3" t="n"/>
      <c r="D767" s="3" t="n"/>
      <c r="E767" s="4" t="n"/>
      <c r="F767" s="4" t="n"/>
      <c r="G767" s="4">
        <f>IF(C767="Food",IF(AND(E767&lt;&gt;"",F767&lt;&gt;""),E767-F767,""),IF(C767="Specialty",IF(E767&lt;&gt;"",E767,""),IF(C767="Medical",IF(E767&lt;&gt;"",E767,""),IF(C767="Travel",IF(E767&lt;&gt;"",E767,""),IF(C767="Mileage",IF(E767&lt;&gt;"",E767,""),IF(C767="HSA/FSA",0,""))))))</f>
        <v/>
      </c>
      <c r="H767" s="3" t="n"/>
      <c r="I767" s="3" t="n"/>
    </row>
    <row r="768" ht="16" customHeight="1">
      <c r="A768" s="5" t="n"/>
      <c r="B768" s="5" t="n"/>
      <c r="C768" s="5" t="n"/>
      <c r="D768" s="5" t="n"/>
      <c r="E768" s="6" t="n"/>
      <c r="F768" s="6" t="n"/>
      <c r="G768" s="6">
        <f>IF(C768="Food",IF(AND(E768&lt;&gt;"",F768&lt;&gt;""),E768-F768,""),IF(C768="Specialty",IF(E768&lt;&gt;"",E768,""),IF(C768="Medical",IF(E768&lt;&gt;"",E768,""),IF(C768="Travel",IF(E768&lt;&gt;"",E768,""),IF(C768="Mileage",IF(E768&lt;&gt;"",E768,""),IF(C768="HSA/FSA",0,""))))))</f>
        <v/>
      </c>
      <c r="H768" s="5" t="n"/>
      <c r="I768" s="5" t="n"/>
    </row>
    <row r="769" ht="16" customHeight="1">
      <c r="A769" s="3" t="n"/>
      <c r="B769" s="3" t="n"/>
      <c r="C769" s="3" t="n"/>
      <c r="D769" s="3" t="n"/>
      <c r="E769" s="4" t="n"/>
      <c r="F769" s="4" t="n"/>
      <c r="G769" s="4">
        <f>IF(C769="Food",IF(AND(E769&lt;&gt;"",F769&lt;&gt;""),E769-F769,""),IF(C769="Specialty",IF(E769&lt;&gt;"",E769,""),IF(C769="Medical",IF(E769&lt;&gt;"",E769,""),IF(C769="Travel",IF(E769&lt;&gt;"",E769,""),IF(C769="Mileage",IF(E769&lt;&gt;"",E769,""),IF(C769="HSA/FSA",0,""))))))</f>
        <v/>
      </c>
      <c r="H769" s="3" t="n"/>
      <c r="I769" s="3" t="n"/>
    </row>
    <row r="770" ht="16" customHeight="1">
      <c r="A770" s="5" t="n"/>
      <c r="B770" s="5" t="n"/>
      <c r="C770" s="5" t="n"/>
      <c r="D770" s="5" t="n"/>
      <c r="E770" s="6" t="n"/>
      <c r="F770" s="6" t="n"/>
      <c r="G770" s="6">
        <f>IF(C770="Food",IF(AND(E770&lt;&gt;"",F770&lt;&gt;""),E770-F770,""),IF(C770="Specialty",IF(E770&lt;&gt;"",E770,""),IF(C770="Medical",IF(E770&lt;&gt;"",E770,""),IF(C770="Travel",IF(E770&lt;&gt;"",E770,""),IF(C770="Mileage",IF(E770&lt;&gt;"",E770,""),IF(C770="HSA/FSA",0,""))))))</f>
        <v/>
      </c>
      <c r="H770" s="5" t="n"/>
      <c r="I770" s="5" t="n"/>
    </row>
    <row r="771" ht="16" customHeight="1">
      <c r="A771" s="3" t="n"/>
      <c r="B771" s="3" t="n"/>
      <c r="C771" s="3" t="n"/>
      <c r="D771" s="3" t="n"/>
      <c r="E771" s="4" t="n"/>
      <c r="F771" s="4" t="n"/>
      <c r="G771" s="4">
        <f>IF(C771="Food",IF(AND(E771&lt;&gt;"",F771&lt;&gt;""),E771-F771,""),IF(C771="Specialty",IF(E771&lt;&gt;"",E771,""),IF(C771="Medical",IF(E771&lt;&gt;"",E771,""),IF(C771="Travel",IF(E771&lt;&gt;"",E771,""),IF(C771="Mileage",IF(E771&lt;&gt;"",E771,""),IF(C771="HSA/FSA",0,""))))))</f>
        <v/>
      </c>
      <c r="H771" s="3" t="n"/>
      <c r="I771" s="3" t="n"/>
    </row>
    <row r="772" ht="16" customHeight="1">
      <c r="A772" s="5" t="n"/>
      <c r="B772" s="5" t="n"/>
      <c r="C772" s="5" t="n"/>
      <c r="D772" s="5" t="n"/>
      <c r="E772" s="6" t="n"/>
      <c r="F772" s="6" t="n"/>
      <c r="G772" s="6">
        <f>IF(C772="Food",IF(AND(E772&lt;&gt;"",F772&lt;&gt;""),E772-F772,""),IF(C772="Specialty",IF(E772&lt;&gt;"",E772,""),IF(C772="Medical",IF(E772&lt;&gt;"",E772,""),IF(C772="Travel",IF(E772&lt;&gt;"",E772,""),IF(C772="Mileage",IF(E772&lt;&gt;"",E772,""),IF(C772="HSA/FSA",0,""))))))</f>
        <v/>
      </c>
      <c r="H772" s="5" t="n"/>
      <c r="I772" s="5" t="n"/>
    </row>
    <row r="773" ht="16" customHeight="1">
      <c r="A773" s="3" t="n"/>
      <c r="B773" s="3" t="n"/>
      <c r="C773" s="3" t="n"/>
      <c r="D773" s="3" t="n"/>
      <c r="E773" s="4" t="n"/>
      <c r="F773" s="4" t="n"/>
      <c r="G773" s="4">
        <f>IF(C773="Food",IF(AND(E773&lt;&gt;"",F773&lt;&gt;""),E773-F773,""),IF(C773="Specialty",IF(E773&lt;&gt;"",E773,""),IF(C773="Medical",IF(E773&lt;&gt;"",E773,""),IF(C773="Travel",IF(E773&lt;&gt;"",E773,""),IF(C773="Mileage",IF(E773&lt;&gt;"",E773,""),IF(C773="HSA/FSA",0,""))))))</f>
        <v/>
      </c>
      <c r="H773" s="3" t="n"/>
      <c r="I773" s="3" t="n"/>
    </row>
    <row r="774" ht="16" customHeight="1">
      <c r="A774" s="5" t="n"/>
      <c r="B774" s="5" t="n"/>
      <c r="C774" s="5" t="n"/>
      <c r="D774" s="5" t="n"/>
      <c r="E774" s="6" t="n"/>
      <c r="F774" s="6" t="n"/>
      <c r="G774" s="6">
        <f>IF(C774="Food",IF(AND(E774&lt;&gt;"",F774&lt;&gt;""),E774-F774,""),IF(C774="Specialty",IF(E774&lt;&gt;"",E774,""),IF(C774="Medical",IF(E774&lt;&gt;"",E774,""),IF(C774="Travel",IF(E774&lt;&gt;"",E774,""),IF(C774="Mileage",IF(E774&lt;&gt;"",E774,""),IF(C774="HSA/FSA",0,""))))))</f>
        <v/>
      </c>
      <c r="H774" s="5" t="n"/>
      <c r="I774" s="5" t="n"/>
    </row>
    <row r="775" ht="16" customHeight="1">
      <c r="A775" s="3" t="n"/>
      <c r="B775" s="3" t="n"/>
      <c r="C775" s="3" t="n"/>
      <c r="D775" s="3" t="n"/>
      <c r="E775" s="4" t="n"/>
      <c r="F775" s="4" t="n"/>
      <c r="G775" s="4">
        <f>IF(C775="Food",IF(AND(E775&lt;&gt;"",F775&lt;&gt;""),E775-F775,""),IF(C775="Specialty",IF(E775&lt;&gt;"",E775,""),IF(C775="Medical",IF(E775&lt;&gt;"",E775,""),IF(C775="Travel",IF(E775&lt;&gt;"",E775,""),IF(C775="Mileage",IF(E775&lt;&gt;"",E775,""),IF(C775="HSA/FSA",0,""))))))</f>
        <v/>
      </c>
      <c r="H775" s="3" t="n"/>
      <c r="I775" s="3" t="n"/>
    </row>
    <row r="776" ht="16" customHeight="1">
      <c r="A776" s="5" t="n"/>
      <c r="B776" s="5" t="n"/>
      <c r="C776" s="5" t="n"/>
      <c r="D776" s="5" t="n"/>
      <c r="E776" s="6" t="n"/>
      <c r="F776" s="6" t="n"/>
      <c r="G776" s="6">
        <f>IF(C776="Food",IF(AND(E776&lt;&gt;"",F776&lt;&gt;""),E776-F776,""),IF(C776="Specialty",IF(E776&lt;&gt;"",E776,""),IF(C776="Medical",IF(E776&lt;&gt;"",E776,""),IF(C776="Travel",IF(E776&lt;&gt;"",E776,""),IF(C776="Mileage",IF(E776&lt;&gt;"",E776,""),IF(C776="HSA/FSA",0,""))))))</f>
        <v/>
      </c>
      <c r="H776" s="5" t="n"/>
      <c r="I776" s="5" t="n"/>
    </row>
    <row r="777" ht="16" customHeight="1">
      <c r="A777" s="3" t="n"/>
      <c r="B777" s="3" t="n"/>
      <c r="C777" s="3" t="n"/>
      <c r="D777" s="3" t="n"/>
      <c r="E777" s="4" t="n"/>
      <c r="F777" s="4" t="n"/>
      <c r="G777" s="4">
        <f>IF(C777="Food",IF(AND(E777&lt;&gt;"",F777&lt;&gt;""),E777-F777,""),IF(C777="Specialty",IF(E777&lt;&gt;"",E777,""),IF(C777="Medical",IF(E777&lt;&gt;"",E777,""),IF(C777="Travel",IF(E777&lt;&gt;"",E777,""),IF(C777="Mileage",IF(E777&lt;&gt;"",E777,""),IF(C777="HSA/FSA",0,""))))))</f>
        <v/>
      </c>
      <c r="H777" s="3" t="n"/>
      <c r="I777" s="3" t="n"/>
    </row>
    <row r="778" ht="16" customHeight="1">
      <c r="A778" s="5" t="n"/>
      <c r="B778" s="5" t="n"/>
      <c r="C778" s="5" t="n"/>
      <c r="D778" s="5" t="n"/>
      <c r="E778" s="6" t="n"/>
      <c r="F778" s="6" t="n"/>
      <c r="G778" s="6">
        <f>IF(C778="Food",IF(AND(E778&lt;&gt;"",F778&lt;&gt;""),E778-F778,""),IF(C778="Specialty",IF(E778&lt;&gt;"",E778,""),IF(C778="Medical",IF(E778&lt;&gt;"",E778,""),IF(C778="Travel",IF(E778&lt;&gt;"",E778,""),IF(C778="Mileage",IF(E778&lt;&gt;"",E778,""),IF(C778="HSA/FSA",0,""))))))</f>
        <v/>
      </c>
      <c r="H778" s="5" t="n"/>
      <c r="I778" s="5" t="n"/>
    </row>
    <row r="779" ht="16" customHeight="1">
      <c r="A779" s="3" t="n"/>
      <c r="B779" s="3" t="n"/>
      <c r="C779" s="3" t="n"/>
      <c r="D779" s="3" t="n"/>
      <c r="E779" s="4" t="n"/>
      <c r="F779" s="4" t="n"/>
      <c r="G779" s="4">
        <f>IF(C779="Food",IF(AND(E779&lt;&gt;"",F779&lt;&gt;""),E779-F779,""),IF(C779="Specialty",IF(E779&lt;&gt;"",E779,""),IF(C779="Medical",IF(E779&lt;&gt;"",E779,""),IF(C779="Travel",IF(E779&lt;&gt;"",E779,""),IF(C779="Mileage",IF(E779&lt;&gt;"",E779,""),IF(C779="HSA/FSA",0,""))))))</f>
        <v/>
      </c>
      <c r="H779" s="3" t="n"/>
      <c r="I779" s="3" t="n"/>
    </row>
    <row r="780" ht="16" customHeight="1">
      <c r="A780" s="5" t="n"/>
      <c r="B780" s="5" t="n"/>
      <c r="C780" s="5" t="n"/>
      <c r="D780" s="5" t="n"/>
      <c r="E780" s="6" t="n"/>
      <c r="F780" s="6" t="n"/>
      <c r="G780" s="6">
        <f>IF(C780="Food",IF(AND(E780&lt;&gt;"",F780&lt;&gt;""),E780-F780,""),IF(C780="Specialty",IF(E780&lt;&gt;"",E780,""),IF(C780="Medical",IF(E780&lt;&gt;"",E780,""),IF(C780="Travel",IF(E780&lt;&gt;"",E780,""),IF(C780="Mileage",IF(E780&lt;&gt;"",E780,""),IF(C780="HSA/FSA",0,""))))))</f>
        <v/>
      </c>
      <c r="H780" s="5" t="n"/>
      <c r="I780" s="5" t="n"/>
    </row>
    <row r="781" ht="16" customHeight="1">
      <c r="A781" s="3" t="n"/>
      <c r="B781" s="3" t="n"/>
      <c r="C781" s="3" t="n"/>
      <c r="D781" s="3" t="n"/>
      <c r="E781" s="4" t="n"/>
      <c r="F781" s="4" t="n"/>
      <c r="G781" s="4">
        <f>IF(C781="Food",IF(AND(E781&lt;&gt;"",F781&lt;&gt;""),E781-F781,""),IF(C781="Specialty",IF(E781&lt;&gt;"",E781,""),IF(C781="Medical",IF(E781&lt;&gt;"",E781,""),IF(C781="Travel",IF(E781&lt;&gt;"",E781,""),IF(C781="Mileage",IF(E781&lt;&gt;"",E781,""),IF(C781="HSA/FSA",0,""))))))</f>
        <v/>
      </c>
      <c r="H781" s="3" t="n"/>
      <c r="I781" s="3" t="n"/>
    </row>
    <row r="782" ht="16" customHeight="1">
      <c r="A782" s="5" t="n"/>
      <c r="B782" s="5" t="n"/>
      <c r="C782" s="5" t="n"/>
      <c r="D782" s="5" t="n"/>
      <c r="E782" s="6" t="n"/>
      <c r="F782" s="6" t="n"/>
      <c r="G782" s="6">
        <f>IF(C782="Food",IF(AND(E782&lt;&gt;"",F782&lt;&gt;""),E782-F782,""),IF(C782="Specialty",IF(E782&lt;&gt;"",E782,""),IF(C782="Medical",IF(E782&lt;&gt;"",E782,""),IF(C782="Travel",IF(E782&lt;&gt;"",E782,""),IF(C782="Mileage",IF(E782&lt;&gt;"",E782,""),IF(C782="HSA/FSA",0,""))))))</f>
        <v/>
      </c>
      <c r="H782" s="5" t="n"/>
      <c r="I782" s="5" t="n"/>
    </row>
    <row r="783" ht="16" customHeight="1">
      <c r="A783" s="3" t="n"/>
      <c r="B783" s="3" t="n"/>
      <c r="C783" s="3" t="n"/>
      <c r="D783" s="3" t="n"/>
      <c r="E783" s="4" t="n"/>
      <c r="F783" s="4" t="n"/>
      <c r="G783" s="4">
        <f>IF(C783="Food",IF(AND(E783&lt;&gt;"",F783&lt;&gt;""),E783-F783,""),IF(C783="Specialty",IF(E783&lt;&gt;"",E783,""),IF(C783="Medical",IF(E783&lt;&gt;"",E783,""),IF(C783="Travel",IF(E783&lt;&gt;"",E783,""),IF(C783="Mileage",IF(E783&lt;&gt;"",E783,""),IF(C783="HSA/FSA",0,""))))))</f>
        <v/>
      </c>
      <c r="H783" s="3" t="n"/>
      <c r="I783" s="3" t="n"/>
    </row>
    <row r="784" ht="16" customHeight="1">
      <c r="A784" s="5" t="n"/>
      <c r="B784" s="5" t="n"/>
      <c r="C784" s="5" t="n"/>
      <c r="D784" s="5" t="n"/>
      <c r="E784" s="6" t="n"/>
      <c r="F784" s="6" t="n"/>
      <c r="G784" s="6">
        <f>IF(C784="Food",IF(AND(E784&lt;&gt;"",F784&lt;&gt;""),E784-F784,""),IF(C784="Specialty",IF(E784&lt;&gt;"",E784,""),IF(C784="Medical",IF(E784&lt;&gt;"",E784,""),IF(C784="Travel",IF(E784&lt;&gt;"",E784,""),IF(C784="Mileage",IF(E784&lt;&gt;"",E784,""),IF(C784="HSA/FSA",0,""))))))</f>
        <v/>
      </c>
      <c r="H784" s="5" t="n"/>
      <c r="I784" s="5" t="n"/>
    </row>
    <row r="785" ht="16" customHeight="1">
      <c r="A785" s="3" t="n"/>
      <c r="B785" s="3" t="n"/>
      <c r="C785" s="3" t="n"/>
      <c r="D785" s="3" t="n"/>
      <c r="E785" s="4" t="n"/>
      <c r="F785" s="4" t="n"/>
      <c r="G785" s="4">
        <f>IF(C785="Food",IF(AND(E785&lt;&gt;"",F785&lt;&gt;""),E785-F785,""),IF(C785="Specialty",IF(E785&lt;&gt;"",E785,""),IF(C785="Medical",IF(E785&lt;&gt;"",E785,""),IF(C785="Travel",IF(E785&lt;&gt;"",E785,""),IF(C785="Mileage",IF(E785&lt;&gt;"",E785,""),IF(C785="HSA/FSA",0,""))))))</f>
        <v/>
      </c>
      <c r="H785" s="3" t="n"/>
      <c r="I785" s="3" t="n"/>
    </row>
    <row r="786" ht="16" customHeight="1">
      <c r="A786" s="5" t="n"/>
      <c r="B786" s="5" t="n"/>
      <c r="C786" s="5" t="n"/>
      <c r="D786" s="5" t="n"/>
      <c r="E786" s="6" t="n"/>
      <c r="F786" s="6" t="n"/>
      <c r="G786" s="6">
        <f>IF(C786="Food",IF(AND(E786&lt;&gt;"",F786&lt;&gt;""),E786-F786,""),IF(C786="Specialty",IF(E786&lt;&gt;"",E786,""),IF(C786="Medical",IF(E786&lt;&gt;"",E786,""),IF(C786="Travel",IF(E786&lt;&gt;"",E786,""),IF(C786="Mileage",IF(E786&lt;&gt;"",E786,""),IF(C786="HSA/FSA",0,""))))))</f>
        <v/>
      </c>
      <c r="H786" s="5" t="n"/>
      <c r="I786" s="5" t="n"/>
    </row>
    <row r="787" ht="16" customHeight="1">
      <c r="A787" s="3" t="n"/>
      <c r="B787" s="3" t="n"/>
      <c r="C787" s="3" t="n"/>
      <c r="D787" s="3" t="n"/>
      <c r="E787" s="4" t="n"/>
      <c r="F787" s="4" t="n"/>
      <c r="G787" s="4">
        <f>IF(C787="Food",IF(AND(E787&lt;&gt;"",F787&lt;&gt;""),E787-F787,""),IF(C787="Specialty",IF(E787&lt;&gt;"",E787,""),IF(C787="Medical",IF(E787&lt;&gt;"",E787,""),IF(C787="Travel",IF(E787&lt;&gt;"",E787,""),IF(C787="Mileage",IF(E787&lt;&gt;"",E787,""),IF(C787="HSA/FSA",0,""))))))</f>
        <v/>
      </c>
      <c r="H787" s="3" t="n"/>
      <c r="I787" s="3" t="n"/>
    </row>
    <row r="788" ht="16" customHeight="1">
      <c r="A788" s="5" t="n"/>
      <c r="B788" s="5" t="n"/>
      <c r="C788" s="5" t="n"/>
      <c r="D788" s="5" t="n"/>
      <c r="E788" s="6" t="n"/>
      <c r="F788" s="6" t="n"/>
      <c r="G788" s="6">
        <f>IF(C788="Food",IF(AND(E788&lt;&gt;"",F788&lt;&gt;""),E788-F788,""),IF(C788="Specialty",IF(E788&lt;&gt;"",E788,""),IF(C788="Medical",IF(E788&lt;&gt;"",E788,""),IF(C788="Travel",IF(E788&lt;&gt;"",E788,""),IF(C788="Mileage",IF(E788&lt;&gt;"",E788,""),IF(C788="HSA/FSA",0,""))))))</f>
        <v/>
      </c>
      <c r="H788" s="5" t="n"/>
      <c r="I788" s="5" t="n"/>
    </row>
    <row r="789" ht="16" customHeight="1">
      <c r="A789" s="3" t="n"/>
      <c r="B789" s="3" t="n"/>
      <c r="C789" s="3" t="n"/>
      <c r="D789" s="3" t="n"/>
      <c r="E789" s="4" t="n"/>
      <c r="F789" s="4" t="n"/>
      <c r="G789" s="4">
        <f>IF(C789="Food",IF(AND(E789&lt;&gt;"",F789&lt;&gt;""),E789-F789,""),IF(C789="Specialty",IF(E789&lt;&gt;"",E789,""),IF(C789="Medical",IF(E789&lt;&gt;"",E789,""),IF(C789="Travel",IF(E789&lt;&gt;"",E789,""),IF(C789="Mileage",IF(E789&lt;&gt;"",E789,""),IF(C789="HSA/FSA",0,""))))))</f>
        <v/>
      </c>
      <c r="H789" s="3" t="n"/>
      <c r="I789" s="3" t="n"/>
    </row>
    <row r="790" ht="16" customHeight="1">
      <c r="A790" s="5" t="n"/>
      <c r="B790" s="5" t="n"/>
      <c r="C790" s="5" t="n"/>
      <c r="D790" s="5" t="n"/>
      <c r="E790" s="6" t="n"/>
      <c r="F790" s="6" t="n"/>
      <c r="G790" s="6">
        <f>IF(C790="Food",IF(AND(E790&lt;&gt;"",F790&lt;&gt;""),E790-F790,""),IF(C790="Specialty",IF(E790&lt;&gt;"",E790,""),IF(C790="Medical",IF(E790&lt;&gt;"",E790,""),IF(C790="Travel",IF(E790&lt;&gt;"",E790,""),IF(C790="Mileage",IF(E790&lt;&gt;"",E790,""),IF(C790="HSA/FSA",0,""))))))</f>
        <v/>
      </c>
      <c r="H790" s="5" t="n"/>
      <c r="I790" s="5" t="n"/>
    </row>
    <row r="791" ht="16" customHeight="1">
      <c r="A791" s="3" t="n"/>
      <c r="B791" s="3" t="n"/>
      <c r="C791" s="3" t="n"/>
      <c r="D791" s="3" t="n"/>
      <c r="E791" s="4" t="n"/>
      <c r="F791" s="4" t="n"/>
      <c r="G791" s="4">
        <f>IF(C791="Food",IF(AND(E791&lt;&gt;"",F791&lt;&gt;""),E791-F791,""),IF(C791="Specialty",IF(E791&lt;&gt;"",E791,""),IF(C791="Medical",IF(E791&lt;&gt;"",E791,""),IF(C791="Travel",IF(E791&lt;&gt;"",E791,""),IF(C791="Mileage",IF(E791&lt;&gt;"",E791,""),IF(C791="HSA/FSA",0,""))))))</f>
        <v/>
      </c>
      <c r="H791" s="3" t="n"/>
      <c r="I791" s="3" t="n"/>
    </row>
    <row r="792" ht="16" customHeight="1">
      <c r="A792" s="5" t="n"/>
      <c r="B792" s="5" t="n"/>
      <c r="C792" s="5" t="n"/>
      <c r="D792" s="5" t="n"/>
      <c r="E792" s="6" t="n"/>
      <c r="F792" s="6" t="n"/>
      <c r="G792" s="6">
        <f>IF(C792="Food",IF(AND(E792&lt;&gt;"",F792&lt;&gt;""),E792-F792,""),IF(C792="Specialty",IF(E792&lt;&gt;"",E792,""),IF(C792="Medical",IF(E792&lt;&gt;"",E792,""),IF(C792="Travel",IF(E792&lt;&gt;"",E792,""),IF(C792="Mileage",IF(E792&lt;&gt;"",E792,""),IF(C792="HSA/FSA",0,""))))))</f>
        <v/>
      </c>
      <c r="H792" s="5" t="n"/>
      <c r="I792" s="5" t="n"/>
    </row>
    <row r="793" ht="16" customHeight="1">
      <c r="A793" s="3" t="n"/>
      <c r="B793" s="3" t="n"/>
      <c r="C793" s="3" t="n"/>
      <c r="D793" s="3" t="n"/>
      <c r="E793" s="4" t="n"/>
      <c r="F793" s="4" t="n"/>
      <c r="G793" s="4">
        <f>IF(C793="Food",IF(AND(E793&lt;&gt;"",F793&lt;&gt;""),E793-F793,""),IF(C793="Specialty",IF(E793&lt;&gt;"",E793,""),IF(C793="Medical",IF(E793&lt;&gt;"",E793,""),IF(C793="Travel",IF(E793&lt;&gt;"",E793,""),IF(C793="Mileage",IF(E793&lt;&gt;"",E793,""),IF(C793="HSA/FSA",0,""))))))</f>
        <v/>
      </c>
      <c r="H793" s="3" t="n"/>
      <c r="I793" s="3" t="n"/>
    </row>
    <row r="794" ht="16" customHeight="1">
      <c r="A794" s="5" t="n"/>
      <c r="B794" s="5" t="n"/>
      <c r="C794" s="5" t="n"/>
      <c r="D794" s="5" t="n"/>
      <c r="E794" s="6" t="n"/>
      <c r="F794" s="6" t="n"/>
      <c r="G794" s="6">
        <f>IF(C794="Food",IF(AND(E794&lt;&gt;"",F794&lt;&gt;""),E794-F794,""),IF(C794="Specialty",IF(E794&lt;&gt;"",E794,""),IF(C794="Medical",IF(E794&lt;&gt;"",E794,""),IF(C794="Travel",IF(E794&lt;&gt;"",E794,""),IF(C794="Mileage",IF(E794&lt;&gt;"",E794,""),IF(C794="HSA/FSA",0,""))))))</f>
        <v/>
      </c>
      <c r="H794" s="5" t="n"/>
      <c r="I794" s="5" t="n"/>
    </row>
    <row r="795" ht="16" customHeight="1">
      <c r="A795" s="3" t="n"/>
      <c r="B795" s="3" t="n"/>
      <c r="C795" s="3" t="n"/>
      <c r="D795" s="3" t="n"/>
      <c r="E795" s="4" t="n"/>
      <c r="F795" s="4" t="n"/>
      <c r="G795" s="4">
        <f>IF(C795="Food",IF(AND(E795&lt;&gt;"",F795&lt;&gt;""),E795-F795,""),IF(C795="Specialty",IF(E795&lt;&gt;"",E795,""),IF(C795="Medical",IF(E795&lt;&gt;"",E795,""),IF(C795="Travel",IF(E795&lt;&gt;"",E795,""),IF(C795="Mileage",IF(E795&lt;&gt;"",E795,""),IF(C795="HSA/FSA",0,""))))))</f>
        <v/>
      </c>
      <c r="H795" s="3" t="n"/>
      <c r="I795" s="3" t="n"/>
    </row>
    <row r="796" ht="16" customHeight="1">
      <c r="A796" s="5" t="n"/>
      <c r="B796" s="5" t="n"/>
      <c r="C796" s="5" t="n"/>
      <c r="D796" s="5" t="n"/>
      <c r="E796" s="6" t="n"/>
      <c r="F796" s="6" t="n"/>
      <c r="G796" s="6">
        <f>IF(C796="Food",IF(AND(E796&lt;&gt;"",F796&lt;&gt;""),E796-F796,""),IF(C796="Specialty",IF(E796&lt;&gt;"",E796,""),IF(C796="Medical",IF(E796&lt;&gt;"",E796,""),IF(C796="Travel",IF(E796&lt;&gt;"",E796,""),IF(C796="Mileage",IF(E796&lt;&gt;"",E796,""),IF(C796="HSA/FSA",0,""))))))</f>
        <v/>
      </c>
      <c r="H796" s="5" t="n"/>
      <c r="I796" s="5" t="n"/>
    </row>
    <row r="797" ht="16" customHeight="1">
      <c r="A797" s="3" t="n"/>
      <c r="B797" s="3" t="n"/>
      <c r="C797" s="3" t="n"/>
      <c r="D797" s="3" t="n"/>
      <c r="E797" s="4" t="n"/>
      <c r="F797" s="4" t="n"/>
      <c r="G797" s="4">
        <f>IF(C797="Food",IF(AND(E797&lt;&gt;"",F797&lt;&gt;""),E797-F797,""),IF(C797="Specialty",IF(E797&lt;&gt;"",E797,""),IF(C797="Medical",IF(E797&lt;&gt;"",E797,""),IF(C797="Travel",IF(E797&lt;&gt;"",E797,""),IF(C797="Mileage",IF(E797&lt;&gt;"",E797,""),IF(C797="HSA/FSA",0,""))))))</f>
        <v/>
      </c>
      <c r="H797" s="3" t="n"/>
      <c r="I797" s="3" t="n"/>
    </row>
    <row r="798" ht="16" customHeight="1">
      <c r="A798" s="5" t="n"/>
      <c r="B798" s="5" t="n"/>
      <c r="C798" s="5" t="n"/>
      <c r="D798" s="5" t="n"/>
      <c r="E798" s="6" t="n"/>
      <c r="F798" s="6" t="n"/>
      <c r="G798" s="6">
        <f>IF(C798="Food",IF(AND(E798&lt;&gt;"",F798&lt;&gt;""),E798-F798,""),IF(C798="Specialty",IF(E798&lt;&gt;"",E798,""),IF(C798="Medical",IF(E798&lt;&gt;"",E798,""),IF(C798="Travel",IF(E798&lt;&gt;"",E798,""),IF(C798="Mileage",IF(E798&lt;&gt;"",E798,""),IF(C798="HSA/FSA",0,""))))))</f>
        <v/>
      </c>
      <c r="H798" s="5" t="n"/>
      <c r="I798" s="5" t="n"/>
    </row>
    <row r="799" ht="16" customHeight="1">
      <c r="A799" s="3" t="n"/>
      <c r="B799" s="3" t="n"/>
      <c r="C799" s="3" t="n"/>
      <c r="D799" s="3" t="n"/>
      <c r="E799" s="4" t="n"/>
      <c r="F799" s="4" t="n"/>
      <c r="G799" s="4">
        <f>IF(C799="Food",IF(AND(E799&lt;&gt;"",F799&lt;&gt;""),E799-F799,""),IF(C799="Specialty",IF(E799&lt;&gt;"",E799,""),IF(C799="Medical",IF(E799&lt;&gt;"",E799,""),IF(C799="Travel",IF(E799&lt;&gt;"",E799,""),IF(C799="Mileage",IF(E799&lt;&gt;"",E799,""),IF(C799="HSA/FSA",0,""))))))</f>
        <v/>
      </c>
      <c r="H799" s="3" t="n"/>
      <c r="I799" s="3" t="n"/>
    </row>
    <row r="800" ht="16" customHeight="1">
      <c r="A800" s="5" t="n"/>
      <c r="B800" s="5" t="n"/>
      <c r="C800" s="5" t="n"/>
      <c r="D800" s="5" t="n"/>
      <c r="E800" s="6" t="n"/>
      <c r="F800" s="6" t="n"/>
      <c r="G800" s="6">
        <f>IF(C800="Food",IF(AND(E800&lt;&gt;"",F800&lt;&gt;""),E800-F800,""),IF(C800="Specialty",IF(E800&lt;&gt;"",E800,""),IF(C800="Medical",IF(E800&lt;&gt;"",E800,""),IF(C800="Travel",IF(E800&lt;&gt;"",E800,""),IF(C800="Mileage",IF(E800&lt;&gt;"",E800,""),IF(C800="HSA/FSA",0,""))))))</f>
        <v/>
      </c>
      <c r="H800" s="5" t="n"/>
      <c r="I800" s="5" t="n"/>
    </row>
    <row r="801" ht="16" customHeight="1">
      <c r="A801" s="3" t="n"/>
      <c r="B801" s="3" t="n"/>
      <c r="C801" s="3" t="n"/>
      <c r="D801" s="3" t="n"/>
      <c r="E801" s="4" t="n"/>
      <c r="F801" s="4" t="n"/>
      <c r="G801" s="4">
        <f>IF(C801="Food",IF(AND(E801&lt;&gt;"",F801&lt;&gt;""),E801-F801,""),IF(C801="Specialty",IF(E801&lt;&gt;"",E801,""),IF(C801="Medical",IF(E801&lt;&gt;"",E801,""),IF(C801="Travel",IF(E801&lt;&gt;"",E801,""),IF(C801="Mileage",IF(E801&lt;&gt;"",E801,""),IF(C801="HSA/FSA",0,""))))))</f>
        <v/>
      </c>
      <c r="H801" s="3" t="n"/>
      <c r="I801" s="3" t="n"/>
    </row>
    <row r="802" ht="16" customHeight="1">
      <c r="A802" s="5" t="n"/>
      <c r="B802" s="5" t="n"/>
      <c r="C802" s="5" t="n"/>
      <c r="D802" s="5" t="n"/>
      <c r="E802" s="6" t="n"/>
      <c r="F802" s="6" t="n"/>
      <c r="G802" s="6">
        <f>IF(C802="Food",IF(AND(E802&lt;&gt;"",F802&lt;&gt;""),E802-F802,""),IF(C802="Specialty",IF(E802&lt;&gt;"",E802,""),IF(C802="Medical",IF(E802&lt;&gt;"",E802,""),IF(C802="Travel",IF(E802&lt;&gt;"",E802,""),IF(C802="Mileage",IF(E802&lt;&gt;"",E802,""),IF(C802="HSA/FSA",0,""))))))</f>
        <v/>
      </c>
      <c r="H802" s="5" t="n"/>
      <c r="I802" s="5" t="n"/>
    </row>
    <row r="803" ht="16" customHeight="1">
      <c r="A803" s="3" t="n"/>
      <c r="B803" s="3" t="n"/>
      <c r="C803" s="3" t="n"/>
      <c r="D803" s="3" t="n"/>
      <c r="E803" s="4" t="n"/>
      <c r="F803" s="4" t="n"/>
      <c r="G803" s="4">
        <f>IF(C803="Food",IF(AND(E803&lt;&gt;"",F803&lt;&gt;""),E803-F803,""),IF(C803="Specialty",IF(E803&lt;&gt;"",E803,""),IF(C803="Medical",IF(E803&lt;&gt;"",E803,""),IF(C803="Travel",IF(E803&lt;&gt;"",E803,""),IF(C803="Mileage",IF(E803&lt;&gt;"",E803,""),IF(C803="HSA/FSA",0,""))))))</f>
        <v/>
      </c>
      <c r="H803" s="3" t="n"/>
      <c r="I803" s="3" t="n"/>
    </row>
    <row r="804" ht="16" customHeight="1">
      <c r="A804" s="5" t="n"/>
      <c r="B804" s="5" t="n"/>
      <c r="C804" s="5" t="n"/>
      <c r="D804" s="5" t="n"/>
      <c r="E804" s="6" t="n"/>
      <c r="F804" s="6" t="n"/>
      <c r="G804" s="6">
        <f>IF(C804="Food",IF(AND(E804&lt;&gt;"",F804&lt;&gt;""),E804-F804,""),IF(C804="Specialty",IF(E804&lt;&gt;"",E804,""),IF(C804="Medical",IF(E804&lt;&gt;"",E804,""),IF(C804="Travel",IF(E804&lt;&gt;"",E804,""),IF(C804="Mileage",IF(E804&lt;&gt;"",E804,""),IF(C804="HSA/FSA",0,""))))))</f>
        <v/>
      </c>
      <c r="H804" s="5" t="n"/>
      <c r="I804" s="5" t="n"/>
    </row>
    <row r="805" ht="16" customHeight="1">
      <c r="A805" s="3" t="n"/>
      <c r="B805" s="3" t="n"/>
      <c r="C805" s="3" t="n"/>
      <c r="D805" s="3" t="n"/>
      <c r="E805" s="4" t="n"/>
      <c r="F805" s="4" t="n"/>
      <c r="G805" s="4">
        <f>IF(C805="Food",IF(AND(E805&lt;&gt;"",F805&lt;&gt;""),E805-F805,""),IF(C805="Specialty",IF(E805&lt;&gt;"",E805,""),IF(C805="Medical",IF(E805&lt;&gt;"",E805,""),IF(C805="Travel",IF(E805&lt;&gt;"",E805,""),IF(C805="Mileage",IF(E805&lt;&gt;"",E805,""),IF(C805="HSA/FSA",0,""))))))</f>
        <v/>
      </c>
      <c r="H805" s="3" t="n"/>
      <c r="I805" s="3" t="n"/>
    </row>
    <row r="806" ht="16" customHeight="1">
      <c r="A806" s="5" t="n"/>
      <c r="B806" s="5" t="n"/>
      <c r="C806" s="5" t="n"/>
      <c r="D806" s="5" t="n"/>
      <c r="E806" s="6" t="n"/>
      <c r="F806" s="6" t="n"/>
      <c r="G806" s="6">
        <f>IF(C806="Food",IF(AND(E806&lt;&gt;"",F806&lt;&gt;""),E806-F806,""),IF(C806="Specialty",IF(E806&lt;&gt;"",E806,""),IF(C806="Medical",IF(E806&lt;&gt;"",E806,""),IF(C806="Travel",IF(E806&lt;&gt;"",E806,""),IF(C806="Mileage",IF(E806&lt;&gt;"",E806,""),IF(C806="HSA/FSA",0,""))))))</f>
        <v/>
      </c>
      <c r="H806" s="5" t="n"/>
      <c r="I806" s="5" t="n"/>
    </row>
    <row r="807" ht="16" customHeight="1">
      <c r="A807" s="3" t="n"/>
      <c r="B807" s="3" t="n"/>
      <c r="C807" s="3" t="n"/>
      <c r="D807" s="3" t="n"/>
      <c r="E807" s="4" t="n"/>
      <c r="F807" s="4" t="n"/>
      <c r="G807" s="4">
        <f>IF(C807="Food",IF(AND(E807&lt;&gt;"",F807&lt;&gt;""),E807-F807,""),IF(C807="Specialty",IF(E807&lt;&gt;"",E807,""),IF(C807="Medical",IF(E807&lt;&gt;"",E807,""),IF(C807="Travel",IF(E807&lt;&gt;"",E807,""),IF(C807="Mileage",IF(E807&lt;&gt;"",E807,""),IF(C807="HSA/FSA",0,""))))))</f>
        <v/>
      </c>
      <c r="H807" s="3" t="n"/>
      <c r="I807" s="3" t="n"/>
    </row>
    <row r="808" ht="16" customHeight="1">
      <c r="A808" s="5" t="n"/>
      <c r="B808" s="5" t="n"/>
      <c r="C808" s="5" t="n"/>
      <c r="D808" s="5" t="n"/>
      <c r="E808" s="6" t="n"/>
      <c r="F808" s="6" t="n"/>
      <c r="G808" s="6">
        <f>IF(C808="Food",IF(AND(E808&lt;&gt;"",F808&lt;&gt;""),E808-F808,""),IF(C808="Specialty",IF(E808&lt;&gt;"",E808,""),IF(C808="Medical",IF(E808&lt;&gt;"",E808,""),IF(C808="Travel",IF(E808&lt;&gt;"",E808,""),IF(C808="Mileage",IF(E808&lt;&gt;"",E808,""),IF(C808="HSA/FSA",0,""))))))</f>
        <v/>
      </c>
      <c r="H808" s="5" t="n"/>
      <c r="I808" s="5" t="n"/>
    </row>
    <row r="809" ht="16" customHeight="1">
      <c r="A809" s="3" t="n"/>
      <c r="B809" s="3" t="n"/>
      <c r="C809" s="3" t="n"/>
      <c r="D809" s="3" t="n"/>
      <c r="E809" s="4" t="n"/>
      <c r="F809" s="4" t="n"/>
      <c r="G809" s="4">
        <f>IF(C809="Food",IF(AND(E809&lt;&gt;"",F809&lt;&gt;""),E809-F809,""),IF(C809="Specialty",IF(E809&lt;&gt;"",E809,""),IF(C809="Medical",IF(E809&lt;&gt;"",E809,""),IF(C809="Travel",IF(E809&lt;&gt;"",E809,""),IF(C809="Mileage",IF(E809&lt;&gt;"",E809,""),IF(C809="HSA/FSA",0,""))))))</f>
        <v/>
      </c>
      <c r="H809" s="3" t="n"/>
      <c r="I809" s="3" t="n"/>
    </row>
    <row r="810" ht="16" customHeight="1">
      <c r="A810" s="5" t="n"/>
      <c r="B810" s="5" t="n"/>
      <c r="C810" s="5" t="n"/>
      <c r="D810" s="5" t="n"/>
      <c r="E810" s="6" t="n"/>
      <c r="F810" s="6" t="n"/>
      <c r="G810" s="6">
        <f>IF(C810="Food",IF(AND(E810&lt;&gt;"",F810&lt;&gt;""),E810-F810,""),IF(C810="Specialty",IF(E810&lt;&gt;"",E810,""),IF(C810="Medical",IF(E810&lt;&gt;"",E810,""),IF(C810="Travel",IF(E810&lt;&gt;"",E810,""),IF(C810="Mileage",IF(E810&lt;&gt;"",E810,""),IF(C810="HSA/FSA",0,""))))))</f>
        <v/>
      </c>
      <c r="H810" s="5" t="n"/>
      <c r="I810" s="5" t="n"/>
    </row>
    <row r="811" ht="16" customHeight="1">
      <c r="A811" s="3" t="n"/>
      <c r="B811" s="3" t="n"/>
      <c r="C811" s="3" t="n"/>
      <c r="D811" s="3" t="n"/>
      <c r="E811" s="4" t="n"/>
      <c r="F811" s="4" t="n"/>
      <c r="G811" s="4">
        <f>IF(C811="Food",IF(AND(E811&lt;&gt;"",F811&lt;&gt;""),E811-F811,""),IF(C811="Specialty",IF(E811&lt;&gt;"",E811,""),IF(C811="Medical",IF(E811&lt;&gt;"",E811,""),IF(C811="Travel",IF(E811&lt;&gt;"",E811,""),IF(C811="Mileage",IF(E811&lt;&gt;"",E811,""),IF(C811="HSA/FSA",0,""))))))</f>
        <v/>
      </c>
      <c r="H811" s="3" t="n"/>
      <c r="I811" s="3" t="n"/>
    </row>
    <row r="812" ht="16" customHeight="1">
      <c r="A812" s="5" t="n"/>
      <c r="B812" s="5" t="n"/>
      <c r="C812" s="5" t="n"/>
      <c r="D812" s="5" t="n"/>
      <c r="E812" s="6" t="n"/>
      <c r="F812" s="6" t="n"/>
      <c r="G812" s="6">
        <f>IF(C812="Food",IF(AND(E812&lt;&gt;"",F812&lt;&gt;""),E812-F812,""),IF(C812="Specialty",IF(E812&lt;&gt;"",E812,""),IF(C812="Medical",IF(E812&lt;&gt;"",E812,""),IF(C812="Travel",IF(E812&lt;&gt;"",E812,""),IF(C812="Mileage",IF(E812&lt;&gt;"",E812,""),IF(C812="HSA/FSA",0,""))))))</f>
        <v/>
      </c>
      <c r="H812" s="5" t="n"/>
      <c r="I812" s="5" t="n"/>
    </row>
    <row r="813" ht="16" customHeight="1">
      <c r="A813" s="3" t="n"/>
      <c r="B813" s="3" t="n"/>
      <c r="C813" s="3" t="n"/>
      <c r="D813" s="3" t="n"/>
      <c r="E813" s="4" t="n"/>
      <c r="F813" s="4" t="n"/>
      <c r="G813" s="4">
        <f>IF(C813="Food",IF(AND(E813&lt;&gt;"",F813&lt;&gt;""),E813-F813,""),IF(C813="Specialty",IF(E813&lt;&gt;"",E813,""),IF(C813="Medical",IF(E813&lt;&gt;"",E813,""),IF(C813="Travel",IF(E813&lt;&gt;"",E813,""),IF(C813="Mileage",IF(E813&lt;&gt;"",E813,""),IF(C813="HSA/FSA",0,""))))))</f>
        <v/>
      </c>
      <c r="H813" s="3" t="n"/>
      <c r="I813" s="3" t="n"/>
    </row>
    <row r="814" ht="16" customHeight="1">
      <c r="A814" s="5" t="n"/>
      <c r="B814" s="5" t="n"/>
      <c r="C814" s="5" t="n"/>
      <c r="D814" s="5" t="n"/>
      <c r="E814" s="6" t="n"/>
      <c r="F814" s="6" t="n"/>
      <c r="G814" s="6">
        <f>IF(C814="Food",IF(AND(E814&lt;&gt;"",F814&lt;&gt;""),E814-F814,""),IF(C814="Specialty",IF(E814&lt;&gt;"",E814,""),IF(C814="Medical",IF(E814&lt;&gt;"",E814,""),IF(C814="Travel",IF(E814&lt;&gt;"",E814,""),IF(C814="Mileage",IF(E814&lt;&gt;"",E814,""),IF(C814="HSA/FSA",0,""))))))</f>
        <v/>
      </c>
      <c r="H814" s="5" t="n"/>
      <c r="I814" s="5" t="n"/>
    </row>
    <row r="815" ht="16" customHeight="1">
      <c r="A815" s="3" t="n"/>
      <c r="B815" s="3" t="n"/>
      <c r="C815" s="3" t="n"/>
      <c r="D815" s="3" t="n"/>
      <c r="E815" s="4" t="n"/>
      <c r="F815" s="4" t="n"/>
      <c r="G815" s="4">
        <f>IF(C815="Food",IF(AND(E815&lt;&gt;"",F815&lt;&gt;""),E815-F815,""),IF(C815="Specialty",IF(E815&lt;&gt;"",E815,""),IF(C815="Medical",IF(E815&lt;&gt;"",E815,""),IF(C815="Travel",IF(E815&lt;&gt;"",E815,""),IF(C815="Mileage",IF(E815&lt;&gt;"",E815,""),IF(C815="HSA/FSA",0,""))))))</f>
        <v/>
      </c>
      <c r="H815" s="3" t="n"/>
      <c r="I815" s="3" t="n"/>
    </row>
    <row r="816" ht="16" customHeight="1">
      <c r="A816" s="5" t="n"/>
      <c r="B816" s="5" t="n"/>
      <c r="C816" s="5" t="n"/>
      <c r="D816" s="5" t="n"/>
      <c r="E816" s="6" t="n"/>
      <c r="F816" s="6" t="n"/>
      <c r="G816" s="6">
        <f>IF(C816="Food",IF(AND(E816&lt;&gt;"",F816&lt;&gt;""),E816-F816,""),IF(C816="Specialty",IF(E816&lt;&gt;"",E816,""),IF(C816="Medical",IF(E816&lt;&gt;"",E816,""),IF(C816="Travel",IF(E816&lt;&gt;"",E816,""),IF(C816="Mileage",IF(E816&lt;&gt;"",E816,""),IF(C816="HSA/FSA",0,""))))))</f>
        <v/>
      </c>
      <c r="H816" s="5" t="n"/>
      <c r="I816" s="5" t="n"/>
    </row>
    <row r="817" ht="16" customHeight="1">
      <c r="A817" s="3" t="n"/>
      <c r="B817" s="3" t="n"/>
      <c r="C817" s="3" t="n"/>
      <c r="D817" s="3" t="n"/>
      <c r="E817" s="4" t="n"/>
      <c r="F817" s="4" t="n"/>
      <c r="G817" s="4">
        <f>IF(C817="Food",IF(AND(E817&lt;&gt;"",F817&lt;&gt;""),E817-F817,""),IF(C817="Specialty",IF(E817&lt;&gt;"",E817,""),IF(C817="Medical",IF(E817&lt;&gt;"",E817,""),IF(C817="Travel",IF(E817&lt;&gt;"",E817,""),IF(C817="Mileage",IF(E817&lt;&gt;"",E817,""),IF(C817="HSA/FSA",0,""))))))</f>
        <v/>
      </c>
      <c r="H817" s="3" t="n"/>
      <c r="I817" s="3" t="n"/>
    </row>
    <row r="818" ht="16" customHeight="1">
      <c r="A818" s="5" t="n"/>
      <c r="B818" s="5" t="n"/>
      <c r="C818" s="5" t="n"/>
      <c r="D818" s="5" t="n"/>
      <c r="E818" s="6" t="n"/>
      <c r="F818" s="6" t="n"/>
      <c r="G818" s="6">
        <f>IF(C818="Food",IF(AND(E818&lt;&gt;"",F818&lt;&gt;""),E818-F818,""),IF(C818="Specialty",IF(E818&lt;&gt;"",E818,""),IF(C818="Medical",IF(E818&lt;&gt;"",E818,""),IF(C818="Travel",IF(E818&lt;&gt;"",E818,""),IF(C818="Mileage",IF(E818&lt;&gt;"",E818,""),IF(C818="HSA/FSA",0,""))))))</f>
        <v/>
      </c>
      <c r="H818" s="5" t="n"/>
      <c r="I818" s="5" t="n"/>
    </row>
    <row r="819" ht="16" customHeight="1">
      <c r="A819" s="3" t="n"/>
      <c r="B819" s="3" t="n"/>
      <c r="C819" s="3" t="n"/>
      <c r="D819" s="3" t="n"/>
      <c r="E819" s="4" t="n"/>
      <c r="F819" s="4" t="n"/>
      <c r="G819" s="4">
        <f>IF(C819="Food",IF(AND(E819&lt;&gt;"",F819&lt;&gt;""),E819-F819,""),IF(C819="Specialty",IF(E819&lt;&gt;"",E819,""),IF(C819="Medical",IF(E819&lt;&gt;"",E819,""),IF(C819="Travel",IF(E819&lt;&gt;"",E819,""),IF(C819="Mileage",IF(E819&lt;&gt;"",E819,""),IF(C819="HSA/FSA",0,""))))))</f>
        <v/>
      </c>
      <c r="H819" s="3" t="n"/>
      <c r="I819" s="3" t="n"/>
    </row>
    <row r="820" ht="16" customHeight="1">
      <c r="A820" s="5" t="n"/>
      <c r="B820" s="5" t="n"/>
      <c r="C820" s="5" t="n"/>
      <c r="D820" s="5" t="n"/>
      <c r="E820" s="6" t="n"/>
      <c r="F820" s="6" t="n"/>
      <c r="G820" s="6">
        <f>IF(C820="Food",IF(AND(E820&lt;&gt;"",F820&lt;&gt;""),E820-F820,""),IF(C820="Specialty",IF(E820&lt;&gt;"",E820,""),IF(C820="Medical",IF(E820&lt;&gt;"",E820,""),IF(C820="Travel",IF(E820&lt;&gt;"",E820,""),IF(C820="Mileage",IF(E820&lt;&gt;"",E820,""),IF(C820="HSA/FSA",0,""))))))</f>
        <v/>
      </c>
      <c r="H820" s="5" t="n"/>
      <c r="I820" s="5" t="n"/>
    </row>
    <row r="821" ht="16" customHeight="1">
      <c r="A821" s="3" t="n"/>
      <c r="B821" s="3" t="n"/>
      <c r="C821" s="3" t="n"/>
      <c r="D821" s="3" t="n"/>
      <c r="E821" s="4" t="n"/>
      <c r="F821" s="4" t="n"/>
      <c r="G821" s="4">
        <f>IF(C821="Food",IF(AND(E821&lt;&gt;"",F821&lt;&gt;""),E821-F821,""),IF(C821="Specialty",IF(E821&lt;&gt;"",E821,""),IF(C821="Medical",IF(E821&lt;&gt;"",E821,""),IF(C821="Travel",IF(E821&lt;&gt;"",E821,""),IF(C821="Mileage",IF(E821&lt;&gt;"",E821,""),IF(C821="HSA/FSA",0,""))))))</f>
        <v/>
      </c>
      <c r="H821" s="3" t="n"/>
      <c r="I821" s="3" t="n"/>
    </row>
    <row r="822" ht="16" customHeight="1">
      <c r="A822" s="5" t="n"/>
      <c r="B822" s="5" t="n"/>
      <c r="C822" s="5" t="n"/>
      <c r="D822" s="5" t="n"/>
      <c r="E822" s="6" t="n"/>
      <c r="F822" s="6" t="n"/>
      <c r="G822" s="6">
        <f>IF(C822="Food",IF(AND(E822&lt;&gt;"",F822&lt;&gt;""),E822-F822,""),IF(C822="Specialty",IF(E822&lt;&gt;"",E822,""),IF(C822="Medical",IF(E822&lt;&gt;"",E822,""),IF(C822="Travel",IF(E822&lt;&gt;"",E822,""),IF(C822="Mileage",IF(E822&lt;&gt;"",E822,""),IF(C822="HSA/FSA",0,""))))))</f>
        <v/>
      </c>
      <c r="H822" s="5" t="n"/>
      <c r="I822" s="5" t="n"/>
    </row>
    <row r="823" ht="16" customHeight="1">
      <c r="A823" s="3" t="n"/>
      <c r="B823" s="3" t="n"/>
      <c r="C823" s="3" t="n"/>
      <c r="D823" s="3" t="n"/>
      <c r="E823" s="4" t="n"/>
      <c r="F823" s="4" t="n"/>
      <c r="G823" s="4">
        <f>IF(C823="Food",IF(AND(E823&lt;&gt;"",F823&lt;&gt;""),E823-F823,""),IF(C823="Specialty",IF(E823&lt;&gt;"",E823,""),IF(C823="Medical",IF(E823&lt;&gt;"",E823,""),IF(C823="Travel",IF(E823&lt;&gt;"",E823,""),IF(C823="Mileage",IF(E823&lt;&gt;"",E823,""),IF(C823="HSA/FSA",0,""))))))</f>
        <v/>
      </c>
      <c r="H823" s="3" t="n"/>
      <c r="I823" s="3" t="n"/>
    </row>
    <row r="824" ht="16" customHeight="1">
      <c r="A824" s="5" t="n"/>
      <c r="B824" s="5" t="n"/>
      <c r="C824" s="5" t="n"/>
      <c r="D824" s="5" t="n"/>
      <c r="E824" s="6" t="n"/>
      <c r="F824" s="6" t="n"/>
      <c r="G824" s="6">
        <f>IF(C824="Food",IF(AND(E824&lt;&gt;"",F824&lt;&gt;""),E824-F824,""),IF(C824="Specialty",IF(E824&lt;&gt;"",E824,""),IF(C824="Medical",IF(E824&lt;&gt;"",E824,""),IF(C824="Travel",IF(E824&lt;&gt;"",E824,""),IF(C824="Mileage",IF(E824&lt;&gt;"",E824,""),IF(C824="HSA/FSA",0,""))))))</f>
        <v/>
      </c>
      <c r="H824" s="5" t="n"/>
      <c r="I824" s="5" t="n"/>
    </row>
    <row r="825" ht="16" customHeight="1">
      <c r="A825" s="3" t="n"/>
      <c r="B825" s="3" t="n"/>
      <c r="C825" s="3" t="n"/>
      <c r="D825" s="3" t="n"/>
      <c r="E825" s="4" t="n"/>
      <c r="F825" s="4" t="n"/>
      <c r="G825" s="4">
        <f>IF(C825="Food",IF(AND(E825&lt;&gt;"",F825&lt;&gt;""),E825-F825,""),IF(C825="Specialty",IF(E825&lt;&gt;"",E825,""),IF(C825="Medical",IF(E825&lt;&gt;"",E825,""),IF(C825="Travel",IF(E825&lt;&gt;"",E825,""),IF(C825="Mileage",IF(E825&lt;&gt;"",E825,""),IF(C825="HSA/FSA",0,""))))))</f>
        <v/>
      </c>
      <c r="H825" s="3" t="n"/>
      <c r="I825" s="3" t="n"/>
    </row>
    <row r="826" ht="16" customHeight="1">
      <c r="A826" s="5" t="n"/>
      <c r="B826" s="5" t="n"/>
      <c r="C826" s="5" t="n"/>
      <c r="D826" s="5" t="n"/>
      <c r="E826" s="6" t="n"/>
      <c r="F826" s="6" t="n"/>
      <c r="G826" s="6">
        <f>IF(C826="Food",IF(AND(E826&lt;&gt;"",F826&lt;&gt;""),E826-F826,""),IF(C826="Specialty",IF(E826&lt;&gt;"",E826,""),IF(C826="Medical",IF(E826&lt;&gt;"",E826,""),IF(C826="Travel",IF(E826&lt;&gt;"",E826,""),IF(C826="Mileage",IF(E826&lt;&gt;"",E826,""),IF(C826="HSA/FSA",0,""))))))</f>
        <v/>
      </c>
      <c r="H826" s="5" t="n"/>
      <c r="I826" s="5" t="n"/>
    </row>
    <row r="827" ht="16" customHeight="1">
      <c r="A827" s="3" t="n"/>
      <c r="B827" s="3" t="n"/>
      <c r="C827" s="3" t="n"/>
      <c r="D827" s="3" t="n"/>
      <c r="E827" s="4" t="n"/>
      <c r="F827" s="4" t="n"/>
      <c r="G827" s="4">
        <f>IF(C827="Food",IF(AND(E827&lt;&gt;"",F827&lt;&gt;""),E827-F827,""),IF(C827="Specialty",IF(E827&lt;&gt;"",E827,""),IF(C827="Medical",IF(E827&lt;&gt;"",E827,""),IF(C827="Travel",IF(E827&lt;&gt;"",E827,""),IF(C827="Mileage",IF(E827&lt;&gt;"",E827,""),IF(C827="HSA/FSA",0,""))))))</f>
        <v/>
      </c>
      <c r="H827" s="3" t="n"/>
      <c r="I827" s="3" t="n"/>
    </row>
    <row r="828" ht="16" customHeight="1">
      <c r="A828" s="5" t="n"/>
      <c r="B828" s="5" t="n"/>
      <c r="C828" s="5" t="n"/>
      <c r="D828" s="5" t="n"/>
      <c r="E828" s="6" t="n"/>
      <c r="F828" s="6" t="n"/>
      <c r="G828" s="6">
        <f>IF(C828="Food",IF(AND(E828&lt;&gt;"",F828&lt;&gt;""),E828-F828,""),IF(C828="Specialty",IF(E828&lt;&gt;"",E828,""),IF(C828="Medical",IF(E828&lt;&gt;"",E828,""),IF(C828="Travel",IF(E828&lt;&gt;"",E828,""),IF(C828="Mileage",IF(E828&lt;&gt;"",E828,""),IF(C828="HSA/FSA",0,""))))))</f>
        <v/>
      </c>
      <c r="H828" s="5" t="n"/>
      <c r="I828" s="5" t="n"/>
    </row>
    <row r="829" ht="16" customHeight="1">
      <c r="A829" s="3" t="n"/>
      <c r="B829" s="3" t="n"/>
      <c r="C829" s="3" t="n"/>
      <c r="D829" s="3" t="n"/>
      <c r="E829" s="4" t="n"/>
      <c r="F829" s="4" t="n"/>
      <c r="G829" s="4">
        <f>IF(C829="Food",IF(AND(E829&lt;&gt;"",F829&lt;&gt;""),E829-F829,""),IF(C829="Specialty",IF(E829&lt;&gt;"",E829,""),IF(C829="Medical",IF(E829&lt;&gt;"",E829,""),IF(C829="Travel",IF(E829&lt;&gt;"",E829,""),IF(C829="Mileage",IF(E829&lt;&gt;"",E829,""),IF(C829="HSA/FSA",0,""))))))</f>
        <v/>
      </c>
      <c r="H829" s="3" t="n"/>
      <c r="I829" s="3" t="n"/>
    </row>
    <row r="830" ht="16" customHeight="1">
      <c r="A830" s="5" t="n"/>
      <c r="B830" s="5" t="n"/>
      <c r="C830" s="5" t="n"/>
      <c r="D830" s="5" t="n"/>
      <c r="E830" s="6" t="n"/>
      <c r="F830" s="6" t="n"/>
      <c r="G830" s="6">
        <f>IF(C830="Food",IF(AND(E830&lt;&gt;"",F830&lt;&gt;""),E830-F830,""),IF(C830="Specialty",IF(E830&lt;&gt;"",E830,""),IF(C830="Medical",IF(E830&lt;&gt;"",E830,""),IF(C830="Travel",IF(E830&lt;&gt;"",E830,""),IF(C830="Mileage",IF(E830&lt;&gt;"",E830,""),IF(C830="HSA/FSA",0,""))))))</f>
        <v/>
      </c>
      <c r="H830" s="5" t="n"/>
      <c r="I830" s="5" t="n"/>
    </row>
    <row r="831" ht="16" customHeight="1">
      <c r="A831" s="3" t="n"/>
      <c r="B831" s="3" t="n"/>
      <c r="C831" s="3" t="n"/>
      <c r="D831" s="3" t="n"/>
      <c r="E831" s="4" t="n"/>
      <c r="F831" s="4" t="n"/>
      <c r="G831" s="4">
        <f>IF(C831="Food",IF(AND(E831&lt;&gt;"",F831&lt;&gt;""),E831-F831,""),IF(C831="Specialty",IF(E831&lt;&gt;"",E831,""),IF(C831="Medical",IF(E831&lt;&gt;"",E831,""),IF(C831="Travel",IF(E831&lt;&gt;"",E831,""),IF(C831="Mileage",IF(E831&lt;&gt;"",E831,""),IF(C831="HSA/FSA",0,""))))))</f>
        <v/>
      </c>
      <c r="H831" s="3" t="n"/>
      <c r="I831" s="3" t="n"/>
    </row>
    <row r="832" ht="16" customHeight="1">
      <c r="A832" s="5" t="n"/>
      <c r="B832" s="5" t="n"/>
      <c r="C832" s="5" t="n"/>
      <c r="D832" s="5" t="n"/>
      <c r="E832" s="6" t="n"/>
      <c r="F832" s="6" t="n"/>
      <c r="G832" s="6">
        <f>IF(C832="Food",IF(AND(E832&lt;&gt;"",F832&lt;&gt;""),E832-F832,""),IF(C832="Specialty",IF(E832&lt;&gt;"",E832,""),IF(C832="Medical",IF(E832&lt;&gt;"",E832,""),IF(C832="Travel",IF(E832&lt;&gt;"",E832,""),IF(C832="Mileage",IF(E832&lt;&gt;"",E832,""),IF(C832="HSA/FSA",0,""))))))</f>
        <v/>
      </c>
      <c r="H832" s="5" t="n"/>
      <c r="I832" s="5" t="n"/>
    </row>
    <row r="833" ht="16" customHeight="1">
      <c r="A833" s="3" t="n"/>
      <c r="B833" s="3" t="n"/>
      <c r="C833" s="3" t="n"/>
      <c r="D833" s="3" t="n"/>
      <c r="E833" s="4" t="n"/>
      <c r="F833" s="4" t="n"/>
      <c r="G833" s="4">
        <f>IF(C833="Food",IF(AND(E833&lt;&gt;"",F833&lt;&gt;""),E833-F833,""),IF(C833="Specialty",IF(E833&lt;&gt;"",E833,""),IF(C833="Medical",IF(E833&lt;&gt;"",E833,""),IF(C833="Travel",IF(E833&lt;&gt;"",E833,""),IF(C833="Mileage",IF(E833&lt;&gt;"",E833,""),IF(C833="HSA/FSA",0,""))))))</f>
        <v/>
      </c>
      <c r="H833" s="3" t="n"/>
      <c r="I833" s="3" t="n"/>
    </row>
    <row r="834" ht="16" customHeight="1">
      <c r="A834" s="5" t="n"/>
      <c r="B834" s="5" t="n"/>
      <c r="C834" s="5" t="n"/>
      <c r="D834" s="5" t="n"/>
      <c r="E834" s="6" t="n"/>
      <c r="F834" s="6" t="n"/>
      <c r="G834" s="6">
        <f>IF(C834="Food",IF(AND(E834&lt;&gt;"",F834&lt;&gt;""),E834-F834,""),IF(C834="Specialty",IF(E834&lt;&gt;"",E834,""),IF(C834="Medical",IF(E834&lt;&gt;"",E834,""),IF(C834="Travel",IF(E834&lt;&gt;"",E834,""),IF(C834="Mileage",IF(E834&lt;&gt;"",E834,""),IF(C834="HSA/FSA",0,""))))))</f>
        <v/>
      </c>
      <c r="H834" s="5" t="n"/>
      <c r="I834" s="5" t="n"/>
    </row>
    <row r="835" ht="16" customHeight="1">
      <c r="A835" s="3" t="n"/>
      <c r="B835" s="3" t="n"/>
      <c r="C835" s="3" t="n"/>
      <c r="D835" s="3" t="n"/>
      <c r="E835" s="4" t="n"/>
      <c r="F835" s="4" t="n"/>
      <c r="G835" s="4">
        <f>IF(C835="Food",IF(AND(E835&lt;&gt;"",F835&lt;&gt;""),E835-F835,""),IF(C835="Specialty",IF(E835&lt;&gt;"",E835,""),IF(C835="Medical",IF(E835&lt;&gt;"",E835,""),IF(C835="Travel",IF(E835&lt;&gt;"",E835,""),IF(C835="Mileage",IF(E835&lt;&gt;"",E835,""),IF(C835="HSA/FSA",0,""))))))</f>
        <v/>
      </c>
      <c r="H835" s="3" t="n"/>
      <c r="I835" s="3" t="n"/>
    </row>
    <row r="836" ht="16" customHeight="1">
      <c r="A836" s="5" t="n"/>
      <c r="B836" s="5" t="n"/>
      <c r="C836" s="5" t="n"/>
      <c r="D836" s="5" t="n"/>
      <c r="E836" s="6" t="n"/>
      <c r="F836" s="6" t="n"/>
      <c r="G836" s="6">
        <f>IF(C836="Food",IF(AND(E836&lt;&gt;"",F836&lt;&gt;""),E836-F836,""),IF(C836="Specialty",IF(E836&lt;&gt;"",E836,""),IF(C836="Medical",IF(E836&lt;&gt;"",E836,""),IF(C836="Travel",IF(E836&lt;&gt;"",E836,""),IF(C836="Mileage",IF(E836&lt;&gt;"",E836,""),IF(C836="HSA/FSA",0,""))))))</f>
        <v/>
      </c>
      <c r="H836" s="5" t="n"/>
      <c r="I836" s="5" t="n"/>
    </row>
    <row r="837" ht="16" customHeight="1">
      <c r="A837" s="3" t="n"/>
      <c r="B837" s="3" t="n"/>
      <c r="C837" s="3" t="n"/>
      <c r="D837" s="3" t="n"/>
      <c r="E837" s="4" t="n"/>
      <c r="F837" s="4" t="n"/>
      <c r="G837" s="4">
        <f>IF(C837="Food",IF(AND(E837&lt;&gt;"",F837&lt;&gt;""),E837-F837,""),IF(C837="Specialty",IF(E837&lt;&gt;"",E837,""),IF(C837="Medical",IF(E837&lt;&gt;"",E837,""),IF(C837="Travel",IF(E837&lt;&gt;"",E837,""),IF(C837="Mileage",IF(E837&lt;&gt;"",E837,""),IF(C837="HSA/FSA",0,""))))))</f>
        <v/>
      </c>
      <c r="H837" s="3" t="n"/>
      <c r="I837" s="3" t="n"/>
    </row>
    <row r="838" ht="16" customHeight="1">
      <c r="A838" s="5" t="n"/>
      <c r="B838" s="5" t="n"/>
      <c r="C838" s="5" t="n"/>
      <c r="D838" s="5" t="n"/>
      <c r="E838" s="6" t="n"/>
      <c r="F838" s="6" t="n"/>
      <c r="G838" s="6">
        <f>IF(C838="Food",IF(AND(E838&lt;&gt;"",F838&lt;&gt;""),E838-F838,""),IF(C838="Specialty",IF(E838&lt;&gt;"",E838,""),IF(C838="Medical",IF(E838&lt;&gt;"",E838,""),IF(C838="Travel",IF(E838&lt;&gt;"",E838,""),IF(C838="Mileage",IF(E838&lt;&gt;"",E838,""),IF(C838="HSA/FSA",0,""))))))</f>
        <v/>
      </c>
      <c r="H838" s="5" t="n"/>
      <c r="I838" s="5" t="n"/>
    </row>
    <row r="839" ht="16" customHeight="1">
      <c r="A839" s="3" t="n"/>
      <c r="B839" s="3" t="n"/>
      <c r="C839" s="3" t="n"/>
      <c r="D839" s="3" t="n"/>
      <c r="E839" s="4" t="n"/>
      <c r="F839" s="4" t="n"/>
      <c r="G839" s="4">
        <f>IF(C839="Food",IF(AND(E839&lt;&gt;"",F839&lt;&gt;""),E839-F839,""),IF(C839="Specialty",IF(E839&lt;&gt;"",E839,""),IF(C839="Medical",IF(E839&lt;&gt;"",E839,""),IF(C839="Travel",IF(E839&lt;&gt;"",E839,""),IF(C839="Mileage",IF(E839&lt;&gt;"",E839,""),IF(C839="HSA/FSA",0,""))))))</f>
        <v/>
      </c>
      <c r="H839" s="3" t="n"/>
      <c r="I839" s="3" t="n"/>
    </row>
    <row r="840" ht="16" customHeight="1">
      <c r="A840" s="5" t="n"/>
      <c r="B840" s="5" t="n"/>
      <c r="C840" s="5" t="n"/>
      <c r="D840" s="5" t="n"/>
      <c r="E840" s="6" t="n"/>
      <c r="F840" s="6" t="n"/>
      <c r="G840" s="6">
        <f>IF(C840="Food",IF(AND(E840&lt;&gt;"",F840&lt;&gt;""),E840-F840,""),IF(C840="Specialty",IF(E840&lt;&gt;"",E840,""),IF(C840="Medical",IF(E840&lt;&gt;"",E840,""),IF(C840="Travel",IF(E840&lt;&gt;"",E840,""),IF(C840="Mileage",IF(E840&lt;&gt;"",E840,""),IF(C840="HSA/FSA",0,""))))))</f>
        <v/>
      </c>
      <c r="H840" s="5" t="n"/>
      <c r="I840" s="5" t="n"/>
    </row>
    <row r="841" ht="16" customHeight="1">
      <c r="A841" s="3" t="n"/>
      <c r="B841" s="3" t="n"/>
      <c r="C841" s="3" t="n"/>
      <c r="D841" s="3" t="n"/>
      <c r="E841" s="4" t="n"/>
      <c r="F841" s="4" t="n"/>
      <c r="G841" s="4">
        <f>IF(C841="Food",IF(AND(E841&lt;&gt;"",F841&lt;&gt;""),E841-F841,""),IF(C841="Specialty",IF(E841&lt;&gt;"",E841,""),IF(C841="Medical",IF(E841&lt;&gt;"",E841,""),IF(C841="Travel",IF(E841&lt;&gt;"",E841,""),IF(C841="Mileage",IF(E841&lt;&gt;"",E841,""),IF(C841="HSA/FSA",0,""))))))</f>
        <v/>
      </c>
      <c r="H841" s="3" t="n"/>
      <c r="I841" s="3" t="n"/>
    </row>
    <row r="842" ht="16" customHeight="1">
      <c r="A842" s="5" t="n"/>
      <c r="B842" s="5" t="n"/>
      <c r="C842" s="5" t="n"/>
      <c r="D842" s="5" t="n"/>
      <c r="E842" s="6" t="n"/>
      <c r="F842" s="6" t="n"/>
      <c r="G842" s="6">
        <f>IF(C842="Food",IF(AND(E842&lt;&gt;"",F842&lt;&gt;""),E842-F842,""),IF(C842="Specialty",IF(E842&lt;&gt;"",E842,""),IF(C842="Medical",IF(E842&lt;&gt;"",E842,""),IF(C842="Travel",IF(E842&lt;&gt;"",E842,""),IF(C842="Mileage",IF(E842&lt;&gt;"",E842,""),IF(C842="HSA/FSA",0,""))))))</f>
        <v/>
      </c>
      <c r="H842" s="5" t="n"/>
      <c r="I842" s="5" t="n"/>
    </row>
    <row r="843" ht="16" customHeight="1">
      <c r="A843" s="3" t="n"/>
      <c r="B843" s="3" t="n"/>
      <c r="C843" s="3" t="n"/>
      <c r="D843" s="3" t="n"/>
      <c r="E843" s="4" t="n"/>
      <c r="F843" s="4" t="n"/>
      <c r="G843" s="4">
        <f>IF(C843="Food",IF(AND(E843&lt;&gt;"",F843&lt;&gt;""),E843-F843,""),IF(C843="Specialty",IF(E843&lt;&gt;"",E843,""),IF(C843="Medical",IF(E843&lt;&gt;"",E843,""),IF(C843="Travel",IF(E843&lt;&gt;"",E843,""),IF(C843="Mileage",IF(E843&lt;&gt;"",E843,""),IF(C843="HSA/FSA",0,""))))))</f>
        <v/>
      </c>
      <c r="H843" s="3" t="n"/>
      <c r="I843" s="3" t="n"/>
    </row>
    <row r="844" ht="16" customHeight="1">
      <c r="A844" s="5" t="n"/>
      <c r="B844" s="5" t="n"/>
      <c r="C844" s="5" t="n"/>
      <c r="D844" s="5" t="n"/>
      <c r="E844" s="6" t="n"/>
      <c r="F844" s="6" t="n"/>
      <c r="G844" s="6">
        <f>IF(C844="Food",IF(AND(E844&lt;&gt;"",F844&lt;&gt;""),E844-F844,""),IF(C844="Specialty",IF(E844&lt;&gt;"",E844,""),IF(C844="Medical",IF(E844&lt;&gt;"",E844,""),IF(C844="Travel",IF(E844&lt;&gt;"",E844,""),IF(C844="Mileage",IF(E844&lt;&gt;"",E844,""),IF(C844="HSA/FSA",0,""))))))</f>
        <v/>
      </c>
      <c r="H844" s="5" t="n"/>
      <c r="I844" s="5" t="n"/>
    </row>
    <row r="845" ht="16" customHeight="1">
      <c r="A845" s="3" t="n"/>
      <c r="B845" s="3" t="n"/>
      <c r="C845" s="3" t="n"/>
      <c r="D845" s="3" t="n"/>
      <c r="E845" s="4" t="n"/>
      <c r="F845" s="4" t="n"/>
      <c r="G845" s="4">
        <f>IF(C845="Food",IF(AND(E845&lt;&gt;"",F845&lt;&gt;""),E845-F845,""),IF(C845="Specialty",IF(E845&lt;&gt;"",E845,""),IF(C845="Medical",IF(E845&lt;&gt;"",E845,""),IF(C845="Travel",IF(E845&lt;&gt;"",E845,""),IF(C845="Mileage",IF(E845&lt;&gt;"",E845,""),IF(C845="HSA/FSA",0,""))))))</f>
        <v/>
      </c>
      <c r="H845" s="3" t="n"/>
      <c r="I845" s="3" t="n"/>
    </row>
    <row r="846" ht="16" customHeight="1">
      <c r="A846" s="5" t="n"/>
      <c r="B846" s="5" t="n"/>
      <c r="C846" s="5" t="n"/>
      <c r="D846" s="5" t="n"/>
      <c r="E846" s="6" t="n"/>
      <c r="F846" s="6" t="n"/>
      <c r="G846" s="6">
        <f>IF(C846="Food",IF(AND(E846&lt;&gt;"",F846&lt;&gt;""),E846-F846,""),IF(C846="Specialty",IF(E846&lt;&gt;"",E846,""),IF(C846="Medical",IF(E846&lt;&gt;"",E846,""),IF(C846="Travel",IF(E846&lt;&gt;"",E846,""),IF(C846="Mileage",IF(E846&lt;&gt;"",E846,""),IF(C846="HSA/FSA",0,""))))))</f>
        <v/>
      </c>
      <c r="H846" s="5" t="n"/>
      <c r="I846" s="5" t="n"/>
    </row>
    <row r="847" ht="16" customHeight="1">
      <c r="A847" s="3" t="n"/>
      <c r="B847" s="3" t="n"/>
      <c r="C847" s="3" t="n"/>
      <c r="D847" s="3" t="n"/>
      <c r="E847" s="4" t="n"/>
      <c r="F847" s="4" t="n"/>
      <c r="G847" s="4">
        <f>IF(C847="Food",IF(AND(E847&lt;&gt;"",F847&lt;&gt;""),E847-F847,""),IF(C847="Specialty",IF(E847&lt;&gt;"",E847,""),IF(C847="Medical",IF(E847&lt;&gt;"",E847,""),IF(C847="Travel",IF(E847&lt;&gt;"",E847,""),IF(C847="Mileage",IF(E847&lt;&gt;"",E847,""),IF(C847="HSA/FSA",0,""))))))</f>
        <v/>
      </c>
      <c r="H847" s="3" t="n"/>
      <c r="I847" s="3" t="n"/>
    </row>
    <row r="848" ht="16" customHeight="1">
      <c r="A848" s="5" t="n"/>
      <c r="B848" s="5" t="n"/>
      <c r="C848" s="5" t="n"/>
      <c r="D848" s="5" t="n"/>
      <c r="E848" s="6" t="n"/>
      <c r="F848" s="6" t="n"/>
      <c r="G848" s="6">
        <f>IF(C848="Food",IF(AND(E848&lt;&gt;"",F848&lt;&gt;""),E848-F848,""),IF(C848="Specialty",IF(E848&lt;&gt;"",E848,""),IF(C848="Medical",IF(E848&lt;&gt;"",E848,""),IF(C848="Travel",IF(E848&lt;&gt;"",E848,""),IF(C848="Mileage",IF(E848&lt;&gt;"",E848,""),IF(C848="HSA/FSA",0,""))))))</f>
        <v/>
      </c>
      <c r="H848" s="5" t="n"/>
      <c r="I848" s="5" t="n"/>
    </row>
    <row r="849" ht="16" customHeight="1">
      <c r="A849" s="3" t="n"/>
      <c r="B849" s="3" t="n"/>
      <c r="C849" s="3" t="n"/>
      <c r="D849" s="3" t="n"/>
      <c r="E849" s="4" t="n"/>
      <c r="F849" s="4" t="n"/>
      <c r="G849" s="4">
        <f>IF(C849="Food",IF(AND(E849&lt;&gt;"",F849&lt;&gt;""),E849-F849,""),IF(C849="Specialty",IF(E849&lt;&gt;"",E849,""),IF(C849="Medical",IF(E849&lt;&gt;"",E849,""),IF(C849="Travel",IF(E849&lt;&gt;"",E849,""),IF(C849="Mileage",IF(E849&lt;&gt;"",E849,""),IF(C849="HSA/FSA",0,""))))))</f>
        <v/>
      </c>
      <c r="H849" s="3" t="n"/>
      <c r="I849" s="3" t="n"/>
    </row>
    <row r="850" ht="16" customHeight="1">
      <c r="A850" s="5" t="n"/>
      <c r="B850" s="5" t="n"/>
      <c r="C850" s="5" t="n"/>
      <c r="D850" s="5" t="n"/>
      <c r="E850" s="6" t="n"/>
      <c r="F850" s="6" t="n"/>
      <c r="G850" s="6">
        <f>IF(C850="Food",IF(AND(E850&lt;&gt;"",F850&lt;&gt;""),E850-F850,""),IF(C850="Specialty",IF(E850&lt;&gt;"",E850,""),IF(C850="Medical",IF(E850&lt;&gt;"",E850,""),IF(C850="Travel",IF(E850&lt;&gt;"",E850,""),IF(C850="Mileage",IF(E850&lt;&gt;"",E850,""),IF(C850="HSA/FSA",0,""))))))</f>
        <v/>
      </c>
      <c r="H850" s="5" t="n"/>
      <c r="I850" s="5" t="n"/>
    </row>
    <row r="851" ht="16" customHeight="1">
      <c r="A851" s="3" t="n"/>
      <c r="B851" s="3" t="n"/>
      <c r="C851" s="3" t="n"/>
      <c r="D851" s="3" t="n"/>
      <c r="E851" s="4" t="n"/>
      <c r="F851" s="4" t="n"/>
      <c r="G851" s="4">
        <f>IF(C851="Food",IF(AND(E851&lt;&gt;"",F851&lt;&gt;""),E851-F851,""),IF(C851="Specialty",IF(E851&lt;&gt;"",E851,""),IF(C851="Medical",IF(E851&lt;&gt;"",E851,""),IF(C851="Travel",IF(E851&lt;&gt;"",E851,""),IF(C851="Mileage",IF(E851&lt;&gt;"",E851,""),IF(C851="HSA/FSA",0,""))))))</f>
        <v/>
      </c>
      <c r="H851" s="3" t="n"/>
      <c r="I851" s="3" t="n"/>
    </row>
    <row r="852" ht="16" customHeight="1">
      <c r="A852" s="5" t="n"/>
      <c r="B852" s="5" t="n"/>
      <c r="C852" s="5" t="n"/>
      <c r="D852" s="5" t="n"/>
      <c r="E852" s="6" t="n"/>
      <c r="F852" s="6" t="n"/>
      <c r="G852" s="6">
        <f>IF(C852="Food",IF(AND(E852&lt;&gt;"",F852&lt;&gt;""),E852-F852,""),IF(C852="Specialty",IF(E852&lt;&gt;"",E852,""),IF(C852="Medical",IF(E852&lt;&gt;"",E852,""),IF(C852="Travel",IF(E852&lt;&gt;"",E852,""),IF(C852="Mileage",IF(E852&lt;&gt;"",E852,""),IF(C852="HSA/FSA",0,""))))))</f>
        <v/>
      </c>
      <c r="H852" s="5" t="n"/>
      <c r="I852" s="5" t="n"/>
    </row>
    <row r="853" ht="16" customHeight="1">
      <c r="A853" s="3" t="n"/>
      <c r="B853" s="3" t="n"/>
      <c r="C853" s="3" t="n"/>
      <c r="D853" s="3" t="n"/>
      <c r="E853" s="4" t="n"/>
      <c r="F853" s="4" t="n"/>
      <c r="G853" s="4">
        <f>IF(C853="Food",IF(AND(E853&lt;&gt;"",F853&lt;&gt;""),E853-F853,""),IF(C853="Specialty",IF(E853&lt;&gt;"",E853,""),IF(C853="Medical",IF(E853&lt;&gt;"",E853,""),IF(C853="Travel",IF(E853&lt;&gt;"",E853,""),IF(C853="Mileage",IF(E853&lt;&gt;"",E853,""),IF(C853="HSA/FSA",0,""))))))</f>
        <v/>
      </c>
      <c r="H853" s="3" t="n"/>
      <c r="I853" s="3" t="n"/>
    </row>
    <row r="854" ht="16" customHeight="1">
      <c r="A854" s="5" t="n"/>
      <c r="B854" s="5" t="n"/>
      <c r="C854" s="5" t="n"/>
      <c r="D854" s="5" t="n"/>
      <c r="E854" s="6" t="n"/>
      <c r="F854" s="6" t="n"/>
      <c r="G854" s="6">
        <f>IF(C854="Food",IF(AND(E854&lt;&gt;"",F854&lt;&gt;""),E854-F854,""),IF(C854="Specialty",IF(E854&lt;&gt;"",E854,""),IF(C854="Medical",IF(E854&lt;&gt;"",E854,""),IF(C854="Travel",IF(E854&lt;&gt;"",E854,""),IF(C854="Mileage",IF(E854&lt;&gt;"",E854,""),IF(C854="HSA/FSA",0,""))))))</f>
        <v/>
      </c>
      <c r="H854" s="5" t="n"/>
      <c r="I854" s="5" t="n"/>
    </row>
    <row r="855" ht="16" customHeight="1">
      <c r="A855" s="3" t="n"/>
      <c r="B855" s="3" t="n"/>
      <c r="C855" s="3" t="n"/>
      <c r="D855" s="3" t="n"/>
      <c r="E855" s="4" t="n"/>
      <c r="F855" s="4" t="n"/>
      <c r="G855" s="4">
        <f>IF(C855="Food",IF(AND(E855&lt;&gt;"",F855&lt;&gt;""),E855-F855,""),IF(C855="Specialty",IF(E855&lt;&gt;"",E855,""),IF(C855="Medical",IF(E855&lt;&gt;"",E855,""),IF(C855="Travel",IF(E855&lt;&gt;"",E855,""),IF(C855="Mileage",IF(E855&lt;&gt;"",E855,""),IF(C855="HSA/FSA",0,""))))))</f>
        <v/>
      </c>
      <c r="H855" s="3" t="n"/>
      <c r="I855" s="3" t="n"/>
    </row>
    <row r="856" ht="16" customHeight="1">
      <c r="A856" s="5" t="n"/>
      <c r="B856" s="5" t="n"/>
      <c r="C856" s="5" t="n"/>
      <c r="D856" s="5" t="n"/>
      <c r="E856" s="6" t="n"/>
      <c r="F856" s="6" t="n"/>
      <c r="G856" s="6">
        <f>IF(C856="Food",IF(AND(E856&lt;&gt;"",F856&lt;&gt;""),E856-F856,""),IF(C856="Specialty",IF(E856&lt;&gt;"",E856,""),IF(C856="Medical",IF(E856&lt;&gt;"",E856,""),IF(C856="Travel",IF(E856&lt;&gt;"",E856,""),IF(C856="Mileage",IF(E856&lt;&gt;"",E856,""),IF(C856="HSA/FSA",0,""))))))</f>
        <v/>
      </c>
      <c r="H856" s="5" t="n"/>
      <c r="I856" s="5" t="n"/>
    </row>
    <row r="857" ht="16" customHeight="1">
      <c r="A857" s="3" t="n"/>
      <c r="B857" s="3" t="n"/>
      <c r="C857" s="3" t="n"/>
      <c r="D857" s="3" t="n"/>
      <c r="E857" s="4" t="n"/>
      <c r="F857" s="4" t="n"/>
      <c r="G857" s="4">
        <f>IF(C857="Food",IF(AND(E857&lt;&gt;"",F857&lt;&gt;""),E857-F857,""),IF(C857="Specialty",IF(E857&lt;&gt;"",E857,""),IF(C857="Medical",IF(E857&lt;&gt;"",E857,""),IF(C857="Travel",IF(E857&lt;&gt;"",E857,""),IF(C857="Mileage",IF(E857&lt;&gt;"",E857,""),IF(C857="HSA/FSA",0,""))))))</f>
        <v/>
      </c>
      <c r="H857" s="3" t="n"/>
      <c r="I857" s="3" t="n"/>
    </row>
    <row r="858" ht="16" customHeight="1">
      <c r="A858" s="5" t="n"/>
      <c r="B858" s="5" t="n"/>
      <c r="C858" s="5" t="n"/>
      <c r="D858" s="5" t="n"/>
      <c r="E858" s="6" t="n"/>
      <c r="F858" s="6" t="n"/>
      <c r="G858" s="6">
        <f>IF(C858="Food",IF(AND(E858&lt;&gt;"",F858&lt;&gt;""),E858-F858,""),IF(C858="Specialty",IF(E858&lt;&gt;"",E858,""),IF(C858="Medical",IF(E858&lt;&gt;"",E858,""),IF(C858="Travel",IF(E858&lt;&gt;"",E858,""),IF(C858="Mileage",IF(E858&lt;&gt;"",E858,""),IF(C858="HSA/FSA",0,""))))))</f>
        <v/>
      </c>
      <c r="H858" s="5" t="n"/>
      <c r="I858" s="5" t="n"/>
    </row>
    <row r="859" ht="16" customHeight="1">
      <c r="A859" s="3" t="n"/>
      <c r="B859" s="3" t="n"/>
      <c r="C859" s="3" t="n"/>
      <c r="D859" s="3" t="n"/>
      <c r="E859" s="4" t="n"/>
      <c r="F859" s="4" t="n"/>
      <c r="G859" s="4">
        <f>IF(C859="Food",IF(AND(E859&lt;&gt;"",F859&lt;&gt;""),E859-F859,""),IF(C859="Specialty",IF(E859&lt;&gt;"",E859,""),IF(C859="Medical",IF(E859&lt;&gt;"",E859,""),IF(C859="Travel",IF(E859&lt;&gt;"",E859,""),IF(C859="Mileage",IF(E859&lt;&gt;"",E859,""),IF(C859="HSA/FSA",0,""))))))</f>
        <v/>
      </c>
      <c r="H859" s="3" t="n"/>
      <c r="I859" s="3" t="n"/>
    </row>
    <row r="860" ht="16" customHeight="1">
      <c r="A860" s="5" t="n"/>
      <c r="B860" s="5" t="n"/>
      <c r="C860" s="5" t="n"/>
      <c r="D860" s="5" t="n"/>
      <c r="E860" s="6" t="n"/>
      <c r="F860" s="6" t="n"/>
      <c r="G860" s="6">
        <f>IF(C860="Food",IF(AND(E860&lt;&gt;"",F860&lt;&gt;""),E860-F860,""),IF(C860="Specialty",IF(E860&lt;&gt;"",E860,""),IF(C860="Medical",IF(E860&lt;&gt;"",E860,""),IF(C860="Travel",IF(E860&lt;&gt;"",E860,""),IF(C860="Mileage",IF(E860&lt;&gt;"",E860,""),IF(C860="HSA/FSA",0,""))))))</f>
        <v/>
      </c>
      <c r="H860" s="5" t="n"/>
      <c r="I860" s="5" t="n"/>
    </row>
    <row r="861" ht="16" customHeight="1">
      <c r="A861" s="3" t="n"/>
      <c r="B861" s="3" t="n"/>
      <c r="C861" s="3" t="n"/>
      <c r="D861" s="3" t="n"/>
      <c r="E861" s="4" t="n"/>
      <c r="F861" s="4" t="n"/>
      <c r="G861" s="4">
        <f>IF(C861="Food",IF(AND(E861&lt;&gt;"",F861&lt;&gt;""),E861-F861,""),IF(C861="Specialty",IF(E861&lt;&gt;"",E861,""),IF(C861="Medical",IF(E861&lt;&gt;"",E861,""),IF(C861="Travel",IF(E861&lt;&gt;"",E861,""),IF(C861="Mileage",IF(E861&lt;&gt;"",E861,""),IF(C861="HSA/FSA",0,""))))))</f>
        <v/>
      </c>
      <c r="H861" s="3" t="n"/>
      <c r="I861" s="3" t="n"/>
    </row>
    <row r="862" ht="16" customHeight="1">
      <c r="A862" s="5" t="n"/>
      <c r="B862" s="5" t="n"/>
      <c r="C862" s="5" t="n"/>
      <c r="D862" s="5" t="n"/>
      <c r="E862" s="6" t="n"/>
      <c r="F862" s="6" t="n"/>
      <c r="G862" s="6">
        <f>IF(C862="Food",IF(AND(E862&lt;&gt;"",F862&lt;&gt;""),E862-F862,""),IF(C862="Specialty",IF(E862&lt;&gt;"",E862,""),IF(C862="Medical",IF(E862&lt;&gt;"",E862,""),IF(C862="Travel",IF(E862&lt;&gt;"",E862,""),IF(C862="Mileage",IF(E862&lt;&gt;"",E862,""),IF(C862="HSA/FSA",0,""))))))</f>
        <v/>
      </c>
      <c r="H862" s="5" t="n"/>
      <c r="I862" s="5" t="n"/>
    </row>
    <row r="863" ht="16" customHeight="1">
      <c r="A863" s="3" t="n"/>
      <c r="B863" s="3" t="n"/>
      <c r="C863" s="3" t="n"/>
      <c r="D863" s="3" t="n"/>
      <c r="E863" s="4" t="n"/>
      <c r="F863" s="4" t="n"/>
      <c r="G863" s="4">
        <f>IF(C863="Food",IF(AND(E863&lt;&gt;"",F863&lt;&gt;""),E863-F863,""),IF(C863="Specialty",IF(E863&lt;&gt;"",E863,""),IF(C863="Medical",IF(E863&lt;&gt;"",E863,""),IF(C863="Travel",IF(E863&lt;&gt;"",E863,""),IF(C863="Mileage",IF(E863&lt;&gt;"",E863,""),IF(C863="HSA/FSA",0,""))))))</f>
        <v/>
      </c>
      <c r="H863" s="3" t="n"/>
      <c r="I863" s="3" t="n"/>
    </row>
    <row r="864" ht="16" customHeight="1">
      <c r="A864" s="5" t="n"/>
      <c r="B864" s="5" t="n"/>
      <c r="C864" s="5" t="n"/>
      <c r="D864" s="5" t="n"/>
      <c r="E864" s="6" t="n"/>
      <c r="F864" s="6" t="n"/>
      <c r="G864" s="6">
        <f>IF(C864="Food",IF(AND(E864&lt;&gt;"",F864&lt;&gt;""),E864-F864,""),IF(C864="Specialty",IF(E864&lt;&gt;"",E864,""),IF(C864="Medical",IF(E864&lt;&gt;"",E864,""),IF(C864="Travel",IF(E864&lt;&gt;"",E864,""),IF(C864="Mileage",IF(E864&lt;&gt;"",E864,""),IF(C864="HSA/FSA",0,""))))))</f>
        <v/>
      </c>
      <c r="H864" s="5" t="n"/>
      <c r="I864" s="5" t="n"/>
    </row>
    <row r="865" ht="16" customHeight="1">
      <c r="A865" s="3" t="n"/>
      <c r="B865" s="3" t="n"/>
      <c r="C865" s="3" t="n"/>
      <c r="D865" s="3" t="n"/>
      <c r="E865" s="4" t="n"/>
      <c r="F865" s="4" t="n"/>
      <c r="G865" s="4">
        <f>IF(C865="Food",IF(AND(E865&lt;&gt;"",F865&lt;&gt;""),E865-F865,""),IF(C865="Specialty",IF(E865&lt;&gt;"",E865,""),IF(C865="Medical",IF(E865&lt;&gt;"",E865,""),IF(C865="Travel",IF(E865&lt;&gt;"",E865,""),IF(C865="Mileage",IF(E865&lt;&gt;"",E865,""),IF(C865="HSA/FSA",0,""))))))</f>
        <v/>
      </c>
      <c r="H865" s="3" t="n"/>
      <c r="I865" s="3" t="n"/>
    </row>
    <row r="866" ht="16" customHeight="1">
      <c r="A866" s="5" t="n"/>
      <c r="B866" s="5" t="n"/>
      <c r="C866" s="5" t="n"/>
      <c r="D866" s="5" t="n"/>
      <c r="E866" s="6" t="n"/>
      <c r="F866" s="6" t="n"/>
      <c r="G866" s="6">
        <f>IF(C866="Food",IF(AND(E866&lt;&gt;"",F866&lt;&gt;""),E866-F866,""),IF(C866="Specialty",IF(E866&lt;&gt;"",E866,""),IF(C866="Medical",IF(E866&lt;&gt;"",E866,""),IF(C866="Travel",IF(E866&lt;&gt;"",E866,""),IF(C866="Mileage",IF(E866&lt;&gt;"",E866,""),IF(C866="HSA/FSA",0,""))))))</f>
        <v/>
      </c>
      <c r="H866" s="5" t="n"/>
      <c r="I866" s="5" t="n"/>
    </row>
    <row r="867" ht="16" customHeight="1">
      <c r="A867" s="3" t="n"/>
      <c r="B867" s="3" t="n"/>
      <c r="C867" s="3" t="n"/>
      <c r="D867" s="3" t="n"/>
      <c r="E867" s="4" t="n"/>
      <c r="F867" s="4" t="n"/>
      <c r="G867" s="4">
        <f>IF(C867="Food",IF(AND(E867&lt;&gt;"",F867&lt;&gt;""),E867-F867,""),IF(C867="Specialty",IF(E867&lt;&gt;"",E867,""),IF(C867="Medical",IF(E867&lt;&gt;"",E867,""),IF(C867="Travel",IF(E867&lt;&gt;"",E867,""),IF(C867="Mileage",IF(E867&lt;&gt;"",E867,""),IF(C867="HSA/FSA",0,""))))))</f>
        <v/>
      </c>
      <c r="H867" s="3" t="n"/>
      <c r="I867" s="3" t="n"/>
    </row>
    <row r="868" ht="16" customHeight="1">
      <c r="A868" s="5" t="n"/>
      <c r="B868" s="5" t="n"/>
      <c r="C868" s="5" t="n"/>
      <c r="D868" s="5" t="n"/>
      <c r="E868" s="6" t="n"/>
      <c r="F868" s="6" t="n"/>
      <c r="G868" s="6">
        <f>IF(C868="Food",IF(AND(E868&lt;&gt;"",F868&lt;&gt;""),E868-F868,""),IF(C868="Specialty",IF(E868&lt;&gt;"",E868,""),IF(C868="Medical",IF(E868&lt;&gt;"",E868,""),IF(C868="Travel",IF(E868&lt;&gt;"",E868,""),IF(C868="Mileage",IF(E868&lt;&gt;"",E868,""),IF(C868="HSA/FSA",0,""))))))</f>
        <v/>
      </c>
      <c r="H868" s="5" t="n"/>
      <c r="I868" s="5" t="n"/>
    </row>
    <row r="869" ht="16" customHeight="1">
      <c r="A869" s="3" t="n"/>
      <c r="B869" s="3" t="n"/>
      <c r="C869" s="3" t="n"/>
      <c r="D869" s="3" t="n"/>
      <c r="E869" s="4" t="n"/>
      <c r="F869" s="4" t="n"/>
      <c r="G869" s="4">
        <f>IF(C869="Food",IF(AND(E869&lt;&gt;"",F869&lt;&gt;""),E869-F869,""),IF(C869="Specialty",IF(E869&lt;&gt;"",E869,""),IF(C869="Medical",IF(E869&lt;&gt;"",E869,""),IF(C869="Travel",IF(E869&lt;&gt;"",E869,""),IF(C869="Mileage",IF(E869&lt;&gt;"",E869,""),IF(C869="HSA/FSA",0,""))))))</f>
        <v/>
      </c>
      <c r="H869" s="3" t="n"/>
      <c r="I869" s="3" t="n"/>
    </row>
    <row r="870" ht="16" customHeight="1">
      <c r="A870" s="5" t="n"/>
      <c r="B870" s="5" t="n"/>
      <c r="C870" s="5" t="n"/>
      <c r="D870" s="5" t="n"/>
      <c r="E870" s="6" t="n"/>
      <c r="F870" s="6" t="n"/>
      <c r="G870" s="6">
        <f>IF(C870="Food",IF(AND(E870&lt;&gt;"",F870&lt;&gt;""),E870-F870,""),IF(C870="Specialty",IF(E870&lt;&gt;"",E870,""),IF(C870="Medical",IF(E870&lt;&gt;"",E870,""),IF(C870="Travel",IF(E870&lt;&gt;"",E870,""),IF(C870="Mileage",IF(E870&lt;&gt;"",E870,""),IF(C870="HSA/FSA",0,""))))))</f>
        <v/>
      </c>
      <c r="H870" s="5" t="n"/>
      <c r="I870" s="5" t="n"/>
    </row>
    <row r="871" ht="16" customHeight="1">
      <c r="A871" s="3" t="n"/>
      <c r="B871" s="3" t="n"/>
      <c r="C871" s="3" t="n"/>
      <c r="D871" s="3" t="n"/>
      <c r="E871" s="4" t="n"/>
      <c r="F871" s="4" t="n"/>
      <c r="G871" s="4">
        <f>IF(C871="Food",IF(AND(E871&lt;&gt;"",F871&lt;&gt;""),E871-F871,""),IF(C871="Specialty",IF(E871&lt;&gt;"",E871,""),IF(C871="Medical",IF(E871&lt;&gt;"",E871,""),IF(C871="Travel",IF(E871&lt;&gt;"",E871,""),IF(C871="Mileage",IF(E871&lt;&gt;"",E871,""),IF(C871="HSA/FSA",0,""))))))</f>
        <v/>
      </c>
      <c r="H871" s="3" t="n"/>
      <c r="I871" s="3" t="n"/>
    </row>
    <row r="872" ht="16" customHeight="1">
      <c r="A872" s="5" t="n"/>
      <c r="B872" s="5" t="n"/>
      <c r="C872" s="5" t="n"/>
      <c r="D872" s="5" t="n"/>
      <c r="E872" s="6" t="n"/>
      <c r="F872" s="6" t="n"/>
      <c r="G872" s="6">
        <f>IF(C872="Food",IF(AND(E872&lt;&gt;"",F872&lt;&gt;""),E872-F872,""),IF(C872="Specialty",IF(E872&lt;&gt;"",E872,""),IF(C872="Medical",IF(E872&lt;&gt;"",E872,""),IF(C872="Travel",IF(E872&lt;&gt;"",E872,""),IF(C872="Mileage",IF(E872&lt;&gt;"",E872,""),IF(C872="HSA/FSA",0,""))))))</f>
        <v/>
      </c>
      <c r="H872" s="5" t="n"/>
      <c r="I872" s="5" t="n"/>
    </row>
    <row r="873" ht="16" customHeight="1">
      <c r="A873" s="3" t="n"/>
      <c r="B873" s="3" t="n"/>
      <c r="C873" s="3" t="n"/>
      <c r="D873" s="3" t="n"/>
      <c r="E873" s="4" t="n"/>
      <c r="F873" s="4" t="n"/>
      <c r="G873" s="4">
        <f>IF(C873="Food",IF(AND(E873&lt;&gt;"",F873&lt;&gt;""),E873-F873,""),IF(C873="Specialty",IF(E873&lt;&gt;"",E873,""),IF(C873="Medical",IF(E873&lt;&gt;"",E873,""),IF(C873="Travel",IF(E873&lt;&gt;"",E873,""),IF(C873="Mileage",IF(E873&lt;&gt;"",E873,""),IF(C873="HSA/FSA",0,""))))))</f>
        <v/>
      </c>
      <c r="H873" s="3" t="n"/>
      <c r="I873" s="3" t="n"/>
    </row>
    <row r="874" ht="16" customHeight="1">
      <c r="A874" s="5" t="n"/>
      <c r="B874" s="5" t="n"/>
      <c r="C874" s="5" t="n"/>
      <c r="D874" s="5" t="n"/>
      <c r="E874" s="6" t="n"/>
      <c r="F874" s="6" t="n"/>
      <c r="G874" s="6">
        <f>IF(C874="Food",IF(AND(E874&lt;&gt;"",F874&lt;&gt;""),E874-F874,""),IF(C874="Specialty",IF(E874&lt;&gt;"",E874,""),IF(C874="Medical",IF(E874&lt;&gt;"",E874,""),IF(C874="Travel",IF(E874&lt;&gt;"",E874,""),IF(C874="Mileage",IF(E874&lt;&gt;"",E874,""),IF(C874="HSA/FSA",0,""))))))</f>
        <v/>
      </c>
      <c r="H874" s="5" t="n"/>
      <c r="I874" s="5" t="n"/>
    </row>
    <row r="875" ht="16" customHeight="1">
      <c r="A875" s="3" t="n"/>
      <c r="B875" s="3" t="n"/>
      <c r="C875" s="3" t="n"/>
      <c r="D875" s="3" t="n"/>
      <c r="E875" s="4" t="n"/>
      <c r="F875" s="4" t="n"/>
      <c r="G875" s="4">
        <f>IF(C875="Food",IF(AND(E875&lt;&gt;"",F875&lt;&gt;""),E875-F875,""),IF(C875="Specialty",IF(E875&lt;&gt;"",E875,""),IF(C875="Medical",IF(E875&lt;&gt;"",E875,""),IF(C875="Travel",IF(E875&lt;&gt;"",E875,""),IF(C875="Mileage",IF(E875&lt;&gt;"",E875,""),IF(C875="HSA/FSA",0,""))))))</f>
        <v/>
      </c>
      <c r="H875" s="3" t="n"/>
      <c r="I875" s="3" t="n"/>
    </row>
    <row r="876" ht="16" customHeight="1">
      <c r="A876" s="5" t="n"/>
      <c r="B876" s="5" t="n"/>
      <c r="C876" s="5" t="n"/>
      <c r="D876" s="5" t="n"/>
      <c r="E876" s="6" t="n"/>
      <c r="F876" s="6" t="n"/>
      <c r="G876" s="6">
        <f>IF(C876="Food",IF(AND(E876&lt;&gt;"",F876&lt;&gt;""),E876-F876,""),IF(C876="Specialty",IF(E876&lt;&gt;"",E876,""),IF(C876="Medical",IF(E876&lt;&gt;"",E876,""),IF(C876="Travel",IF(E876&lt;&gt;"",E876,""),IF(C876="Mileage",IF(E876&lt;&gt;"",E876,""),IF(C876="HSA/FSA",0,""))))))</f>
        <v/>
      </c>
      <c r="H876" s="5" t="n"/>
      <c r="I876" s="5" t="n"/>
    </row>
    <row r="877" ht="16" customHeight="1">
      <c r="A877" s="3" t="n"/>
      <c r="B877" s="3" t="n"/>
      <c r="C877" s="3" t="n"/>
      <c r="D877" s="3" t="n"/>
      <c r="E877" s="4" t="n"/>
      <c r="F877" s="4" t="n"/>
      <c r="G877" s="4">
        <f>IF(C877="Food",IF(AND(E877&lt;&gt;"",F877&lt;&gt;""),E877-F877,""),IF(C877="Specialty",IF(E877&lt;&gt;"",E877,""),IF(C877="Medical",IF(E877&lt;&gt;"",E877,""),IF(C877="Travel",IF(E877&lt;&gt;"",E877,""),IF(C877="Mileage",IF(E877&lt;&gt;"",E877,""),IF(C877="HSA/FSA",0,""))))))</f>
        <v/>
      </c>
      <c r="H877" s="3" t="n"/>
      <c r="I877" s="3" t="n"/>
    </row>
    <row r="878" ht="16" customHeight="1">
      <c r="A878" s="5" t="n"/>
      <c r="B878" s="5" t="n"/>
      <c r="C878" s="5" t="n"/>
      <c r="D878" s="5" t="n"/>
      <c r="E878" s="6" t="n"/>
      <c r="F878" s="6" t="n"/>
      <c r="G878" s="6">
        <f>IF(C878="Food",IF(AND(E878&lt;&gt;"",F878&lt;&gt;""),E878-F878,""),IF(C878="Specialty",IF(E878&lt;&gt;"",E878,""),IF(C878="Medical",IF(E878&lt;&gt;"",E878,""),IF(C878="Travel",IF(E878&lt;&gt;"",E878,""),IF(C878="Mileage",IF(E878&lt;&gt;"",E878,""),IF(C878="HSA/FSA",0,""))))))</f>
        <v/>
      </c>
      <c r="H878" s="5" t="n"/>
      <c r="I878" s="5" t="n"/>
    </row>
    <row r="879" ht="16" customHeight="1">
      <c r="A879" s="3" t="n"/>
      <c r="B879" s="3" t="n"/>
      <c r="C879" s="3" t="n"/>
      <c r="D879" s="3" t="n"/>
      <c r="E879" s="4" t="n"/>
      <c r="F879" s="4" t="n"/>
      <c r="G879" s="4">
        <f>IF(C879="Food",IF(AND(E879&lt;&gt;"",F879&lt;&gt;""),E879-F879,""),IF(C879="Specialty",IF(E879&lt;&gt;"",E879,""),IF(C879="Medical",IF(E879&lt;&gt;"",E879,""),IF(C879="Travel",IF(E879&lt;&gt;"",E879,""),IF(C879="Mileage",IF(E879&lt;&gt;"",E879,""),IF(C879="HSA/FSA",0,""))))))</f>
        <v/>
      </c>
      <c r="H879" s="3" t="n"/>
      <c r="I879" s="3" t="n"/>
    </row>
    <row r="880" ht="16" customHeight="1">
      <c r="A880" s="5" t="n"/>
      <c r="B880" s="5" t="n"/>
      <c r="C880" s="5" t="n"/>
      <c r="D880" s="5" t="n"/>
      <c r="E880" s="6" t="n"/>
      <c r="F880" s="6" t="n"/>
      <c r="G880" s="6">
        <f>IF(C880="Food",IF(AND(E880&lt;&gt;"",F880&lt;&gt;""),E880-F880,""),IF(C880="Specialty",IF(E880&lt;&gt;"",E880,""),IF(C880="Medical",IF(E880&lt;&gt;"",E880,""),IF(C880="Travel",IF(E880&lt;&gt;"",E880,""),IF(C880="Mileage",IF(E880&lt;&gt;"",E880,""),IF(C880="HSA/FSA",0,""))))))</f>
        <v/>
      </c>
      <c r="H880" s="5" t="n"/>
      <c r="I880" s="5" t="n"/>
    </row>
    <row r="881" ht="16" customHeight="1">
      <c r="A881" s="3" t="n"/>
      <c r="B881" s="3" t="n"/>
      <c r="C881" s="3" t="n"/>
      <c r="D881" s="3" t="n"/>
      <c r="E881" s="4" t="n"/>
      <c r="F881" s="4" t="n"/>
      <c r="G881" s="4">
        <f>IF(C881="Food",IF(AND(E881&lt;&gt;"",F881&lt;&gt;""),E881-F881,""),IF(C881="Specialty",IF(E881&lt;&gt;"",E881,""),IF(C881="Medical",IF(E881&lt;&gt;"",E881,""),IF(C881="Travel",IF(E881&lt;&gt;"",E881,""),IF(C881="Mileage",IF(E881&lt;&gt;"",E881,""),IF(C881="HSA/FSA",0,""))))))</f>
        <v/>
      </c>
      <c r="H881" s="3" t="n"/>
      <c r="I881" s="3" t="n"/>
    </row>
    <row r="882" ht="16" customHeight="1">
      <c r="A882" s="5" t="n"/>
      <c r="B882" s="5" t="n"/>
      <c r="C882" s="5" t="n"/>
      <c r="D882" s="5" t="n"/>
      <c r="E882" s="6" t="n"/>
      <c r="F882" s="6" t="n"/>
      <c r="G882" s="6">
        <f>IF(C882="Food",IF(AND(E882&lt;&gt;"",F882&lt;&gt;""),E882-F882,""),IF(C882="Specialty",IF(E882&lt;&gt;"",E882,""),IF(C882="Medical",IF(E882&lt;&gt;"",E882,""),IF(C882="Travel",IF(E882&lt;&gt;"",E882,""),IF(C882="Mileage",IF(E882&lt;&gt;"",E882,""),IF(C882="HSA/FSA",0,""))))))</f>
        <v/>
      </c>
      <c r="H882" s="5" t="n"/>
      <c r="I882" s="5" t="n"/>
    </row>
    <row r="883" ht="16" customHeight="1">
      <c r="A883" s="3" t="n"/>
      <c r="B883" s="3" t="n"/>
      <c r="C883" s="3" t="n"/>
      <c r="D883" s="3" t="n"/>
      <c r="E883" s="4" t="n"/>
      <c r="F883" s="4" t="n"/>
      <c r="G883" s="4">
        <f>IF(C883="Food",IF(AND(E883&lt;&gt;"",F883&lt;&gt;""),E883-F883,""),IF(C883="Specialty",IF(E883&lt;&gt;"",E883,""),IF(C883="Medical",IF(E883&lt;&gt;"",E883,""),IF(C883="Travel",IF(E883&lt;&gt;"",E883,""),IF(C883="Mileage",IF(E883&lt;&gt;"",E883,""),IF(C883="HSA/FSA",0,""))))))</f>
        <v/>
      </c>
      <c r="H883" s="3" t="n"/>
      <c r="I883" s="3" t="n"/>
    </row>
    <row r="884" ht="16" customHeight="1">
      <c r="A884" s="5" t="n"/>
      <c r="B884" s="5" t="n"/>
      <c r="C884" s="5" t="n"/>
      <c r="D884" s="5" t="n"/>
      <c r="E884" s="6" t="n"/>
      <c r="F884" s="6" t="n"/>
      <c r="G884" s="6">
        <f>IF(C884="Food",IF(AND(E884&lt;&gt;"",F884&lt;&gt;""),E884-F884,""),IF(C884="Specialty",IF(E884&lt;&gt;"",E884,""),IF(C884="Medical",IF(E884&lt;&gt;"",E884,""),IF(C884="Travel",IF(E884&lt;&gt;"",E884,""),IF(C884="Mileage",IF(E884&lt;&gt;"",E884,""),IF(C884="HSA/FSA",0,""))))))</f>
        <v/>
      </c>
      <c r="H884" s="5" t="n"/>
      <c r="I884" s="5" t="n"/>
    </row>
    <row r="885" ht="16" customHeight="1">
      <c r="A885" s="3" t="n"/>
      <c r="B885" s="3" t="n"/>
      <c r="C885" s="3" t="n"/>
      <c r="D885" s="3" t="n"/>
      <c r="E885" s="4" t="n"/>
      <c r="F885" s="4" t="n"/>
      <c r="G885" s="4">
        <f>IF(C885="Food",IF(AND(E885&lt;&gt;"",F885&lt;&gt;""),E885-F885,""),IF(C885="Specialty",IF(E885&lt;&gt;"",E885,""),IF(C885="Medical",IF(E885&lt;&gt;"",E885,""),IF(C885="Travel",IF(E885&lt;&gt;"",E885,""),IF(C885="Mileage",IF(E885&lt;&gt;"",E885,""),IF(C885="HSA/FSA",0,""))))))</f>
        <v/>
      </c>
      <c r="H885" s="3" t="n"/>
      <c r="I885" s="3" t="n"/>
    </row>
    <row r="886" ht="16" customHeight="1">
      <c r="A886" s="5" t="n"/>
      <c r="B886" s="5" t="n"/>
      <c r="C886" s="5" t="n"/>
      <c r="D886" s="5" t="n"/>
      <c r="E886" s="6" t="n"/>
      <c r="F886" s="6" t="n"/>
      <c r="G886" s="6">
        <f>IF(C886="Food",IF(AND(E886&lt;&gt;"",F886&lt;&gt;""),E886-F886,""),IF(C886="Specialty",IF(E886&lt;&gt;"",E886,""),IF(C886="Medical",IF(E886&lt;&gt;"",E886,""),IF(C886="Travel",IF(E886&lt;&gt;"",E886,""),IF(C886="Mileage",IF(E886&lt;&gt;"",E886,""),IF(C886="HSA/FSA",0,""))))))</f>
        <v/>
      </c>
      <c r="H886" s="5" t="n"/>
      <c r="I886" s="5" t="n"/>
    </row>
    <row r="887" ht="16" customHeight="1">
      <c r="A887" s="3" t="n"/>
      <c r="B887" s="3" t="n"/>
      <c r="C887" s="3" t="n"/>
      <c r="D887" s="3" t="n"/>
      <c r="E887" s="4" t="n"/>
      <c r="F887" s="4" t="n"/>
      <c r="G887" s="4">
        <f>IF(C887="Food",IF(AND(E887&lt;&gt;"",F887&lt;&gt;""),E887-F887,""),IF(C887="Specialty",IF(E887&lt;&gt;"",E887,""),IF(C887="Medical",IF(E887&lt;&gt;"",E887,""),IF(C887="Travel",IF(E887&lt;&gt;"",E887,""),IF(C887="Mileage",IF(E887&lt;&gt;"",E887,""),IF(C887="HSA/FSA",0,""))))))</f>
        <v/>
      </c>
      <c r="H887" s="3" t="n"/>
      <c r="I887" s="3" t="n"/>
    </row>
    <row r="888" ht="16" customHeight="1">
      <c r="A888" s="5" t="n"/>
      <c r="B888" s="5" t="n"/>
      <c r="C888" s="5" t="n"/>
      <c r="D888" s="5" t="n"/>
      <c r="E888" s="6" t="n"/>
      <c r="F888" s="6" t="n"/>
      <c r="G888" s="6">
        <f>IF(C888="Food",IF(AND(E888&lt;&gt;"",F888&lt;&gt;""),E888-F888,""),IF(C888="Specialty",IF(E888&lt;&gt;"",E888,""),IF(C888="Medical",IF(E888&lt;&gt;"",E888,""),IF(C888="Travel",IF(E888&lt;&gt;"",E888,""),IF(C888="Mileage",IF(E888&lt;&gt;"",E888,""),IF(C888="HSA/FSA",0,""))))))</f>
        <v/>
      </c>
      <c r="H888" s="5" t="n"/>
      <c r="I888" s="5" t="n"/>
    </row>
    <row r="889" ht="16" customHeight="1">
      <c r="A889" s="3" t="n"/>
      <c r="B889" s="3" t="n"/>
      <c r="C889" s="3" t="n"/>
      <c r="D889" s="3" t="n"/>
      <c r="E889" s="4" t="n"/>
      <c r="F889" s="4" t="n"/>
      <c r="G889" s="4">
        <f>IF(C889="Food",IF(AND(E889&lt;&gt;"",F889&lt;&gt;""),E889-F889,""),IF(C889="Specialty",IF(E889&lt;&gt;"",E889,""),IF(C889="Medical",IF(E889&lt;&gt;"",E889,""),IF(C889="Travel",IF(E889&lt;&gt;"",E889,""),IF(C889="Mileage",IF(E889&lt;&gt;"",E889,""),IF(C889="HSA/FSA",0,""))))))</f>
        <v/>
      </c>
      <c r="H889" s="3" t="n"/>
      <c r="I889" s="3" t="n"/>
    </row>
    <row r="890" ht="16" customHeight="1">
      <c r="A890" s="5" t="n"/>
      <c r="B890" s="5" t="n"/>
      <c r="C890" s="5" t="n"/>
      <c r="D890" s="5" t="n"/>
      <c r="E890" s="6" t="n"/>
      <c r="F890" s="6" t="n"/>
      <c r="G890" s="6">
        <f>IF(C890="Food",IF(AND(E890&lt;&gt;"",F890&lt;&gt;""),E890-F890,""),IF(C890="Specialty",IF(E890&lt;&gt;"",E890,""),IF(C890="Medical",IF(E890&lt;&gt;"",E890,""),IF(C890="Travel",IF(E890&lt;&gt;"",E890,""),IF(C890="Mileage",IF(E890&lt;&gt;"",E890,""),IF(C890="HSA/FSA",0,""))))))</f>
        <v/>
      </c>
      <c r="H890" s="5" t="n"/>
      <c r="I890" s="5" t="n"/>
    </row>
    <row r="891" ht="16" customHeight="1">
      <c r="A891" s="3" t="n"/>
      <c r="B891" s="3" t="n"/>
      <c r="C891" s="3" t="n"/>
      <c r="D891" s="3" t="n"/>
      <c r="E891" s="4" t="n"/>
      <c r="F891" s="4" t="n"/>
      <c r="G891" s="4">
        <f>IF(C891="Food",IF(AND(E891&lt;&gt;"",F891&lt;&gt;""),E891-F891,""),IF(C891="Specialty",IF(E891&lt;&gt;"",E891,""),IF(C891="Medical",IF(E891&lt;&gt;"",E891,""),IF(C891="Travel",IF(E891&lt;&gt;"",E891,""),IF(C891="Mileage",IF(E891&lt;&gt;"",E891,""),IF(C891="HSA/FSA",0,""))))))</f>
        <v/>
      </c>
      <c r="H891" s="3" t="n"/>
      <c r="I891" s="3" t="n"/>
    </row>
    <row r="892" ht="16" customHeight="1">
      <c r="A892" s="5" t="n"/>
      <c r="B892" s="5" t="n"/>
      <c r="C892" s="5" t="n"/>
      <c r="D892" s="5" t="n"/>
      <c r="E892" s="6" t="n"/>
      <c r="F892" s="6" t="n"/>
      <c r="G892" s="6">
        <f>IF(C892="Food",IF(AND(E892&lt;&gt;"",F892&lt;&gt;""),E892-F892,""),IF(C892="Specialty",IF(E892&lt;&gt;"",E892,""),IF(C892="Medical",IF(E892&lt;&gt;"",E892,""),IF(C892="Travel",IF(E892&lt;&gt;"",E892,""),IF(C892="Mileage",IF(E892&lt;&gt;"",E892,""),IF(C892="HSA/FSA",0,""))))))</f>
        <v/>
      </c>
      <c r="H892" s="5" t="n"/>
      <c r="I892" s="5" t="n"/>
    </row>
    <row r="893" ht="16" customHeight="1">
      <c r="A893" s="3" t="n"/>
      <c r="B893" s="3" t="n"/>
      <c r="C893" s="3" t="n"/>
      <c r="D893" s="3" t="n"/>
      <c r="E893" s="4" t="n"/>
      <c r="F893" s="4" t="n"/>
      <c r="G893" s="4">
        <f>IF(C893="Food",IF(AND(E893&lt;&gt;"",F893&lt;&gt;""),E893-F893,""),IF(C893="Specialty",IF(E893&lt;&gt;"",E893,""),IF(C893="Medical",IF(E893&lt;&gt;"",E893,""),IF(C893="Travel",IF(E893&lt;&gt;"",E893,""),IF(C893="Mileage",IF(E893&lt;&gt;"",E893,""),IF(C893="HSA/FSA",0,""))))))</f>
        <v/>
      </c>
      <c r="H893" s="3" t="n"/>
      <c r="I893" s="3" t="n"/>
    </row>
    <row r="894" ht="16" customHeight="1">
      <c r="A894" s="5" t="n"/>
      <c r="B894" s="5" t="n"/>
      <c r="C894" s="5" t="n"/>
      <c r="D894" s="5" t="n"/>
      <c r="E894" s="6" t="n"/>
      <c r="F894" s="6" t="n"/>
      <c r="G894" s="6">
        <f>IF(C894="Food",IF(AND(E894&lt;&gt;"",F894&lt;&gt;""),E894-F894,""),IF(C894="Specialty",IF(E894&lt;&gt;"",E894,""),IF(C894="Medical",IF(E894&lt;&gt;"",E894,""),IF(C894="Travel",IF(E894&lt;&gt;"",E894,""),IF(C894="Mileage",IF(E894&lt;&gt;"",E894,""),IF(C894="HSA/FSA",0,""))))))</f>
        <v/>
      </c>
      <c r="H894" s="5" t="n"/>
      <c r="I894" s="5" t="n"/>
    </row>
    <row r="895" ht="16" customHeight="1">
      <c r="A895" s="3" t="n"/>
      <c r="B895" s="3" t="n"/>
      <c r="C895" s="3" t="n"/>
      <c r="D895" s="3" t="n"/>
      <c r="E895" s="4" t="n"/>
      <c r="F895" s="4" t="n"/>
      <c r="G895" s="4">
        <f>IF(C895="Food",IF(AND(E895&lt;&gt;"",F895&lt;&gt;""),E895-F895,""),IF(C895="Specialty",IF(E895&lt;&gt;"",E895,""),IF(C895="Medical",IF(E895&lt;&gt;"",E895,""),IF(C895="Travel",IF(E895&lt;&gt;"",E895,""),IF(C895="Mileage",IF(E895&lt;&gt;"",E895,""),IF(C895="HSA/FSA",0,""))))))</f>
        <v/>
      </c>
      <c r="H895" s="3" t="n"/>
      <c r="I895" s="3" t="n"/>
    </row>
    <row r="896" ht="16" customHeight="1">
      <c r="A896" s="5" t="n"/>
      <c r="B896" s="5" t="n"/>
      <c r="C896" s="5" t="n"/>
      <c r="D896" s="5" t="n"/>
      <c r="E896" s="6" t="n"/>
      <c r="F896" s="6" t="n"/>
      <c r="G896" s="6">
        <f>IF(C896="Food",IF(AND(E896&lt;&gt;"",F896&lt;&gt;""),E896-F896,""),IF(C896="Specialty",IF(E896&lt;&gt;"",E896,""),IF(C896="Medical",IF(E896&lt;&gt;"",E896,""),IF(C896="Travel",IF(E896&lt;&gt;"",E896,""),IF(C896="Mileage",IF(E896&lt;&gt;"",E896,""),IF(C896="HSA/FSA",0,""))))))</f>
        <v/>
      </c>
      <c r="H896" s="5" t="n"/>
      <c r="I896" s="5" t="n"/>
    </row>
    <row r="897" ht="16" customHeight="1">
      <c r="A897" s="3" t="n"/>
      <c r="B897" s="3" t="n"/>
      <c r="C897" s="3" t="n"/>
      <c r="D897" s="3" t="n"/>
      <c r="E897" s="4" t="n"/>
      <c r="F897" s="4" t="n"/>
      <c r="G897" s="4">
        <f>IF(C897="Food",IF(AND(E897&lt;&gt;"",F897&lt;&gt;""),E897-F897,""),IF(C897="Specialty",IF(E897&lt;&gt;"",E897,""),IF(C897="Medical",IF(E897&lt;&gt;"",E897,""),IF(C897="Travel",IF(E897&lt;&gt;"",E897,""),IF(C897="Mileage",IF(E897&lt;&gt;"",E897,""),IF(C897="HSA/FSA",0,""))))))</f>
        <v/>
      </c>
      <c r="H897" s="3" t="n"/>
      <c r="I897" s="3" t="n"/>
    </row>
    <row r="898" ht="16" customHeight="1">
      <c r="A898" s="5" t="n"/>
      <c r="B898" s="5" t="n"/>
      <c r="C898" s="5" t="n"/>
      <c r="D898" s="5" t="n"/>
      <c r="E898" s="6" t="n"/>
      <c r="F898" s="6" t="n"/>
      <c r="G898" s="6">
        <f>IF(C898="Food",IF(AND(E898&lt;&gt;"",F898&lt;&gt;""),E898-F898,""),IF(C898="Specialty",IF(E898&lt;&gt;"",E898,""),IF(C898="Medical",IF(E898&lt;&gt;"",E898,""),IF(C898="Travel",IF(E898&lt;&gt;"",E898,""),IF(C898="Mileage",IF(E898&lt;&gt;"",E898,""),IF(C898="HSA/FSA",0,""))))))</f>
        <v/>
      </c>
      <c r="H898" s="5" t="n"/>
      <c r="I898" s="5" t="n"/>
    </row>
    <row r="899" ht="16" customHeight="1">
      <c r="A899" s="3" t="n"/>
      <c r="B899" s="3" t="n"/>
      <c r="C899" s="3" t="n"/>
      <c r="D899" s="3" t="n"/>
      <c r="E899" s="4" t="n"/>
      <c r="F899" s="4" t="n"/>
      <c r="G899" s="4">
        <f>IF(C899="Food",IF(AND(E899&lt;&gt;"",F899&lt;&gt;""),E899-F899,""),IF(C899="Specialty",IF(E899&lt;&gt;"",E899,""),IF(C899="Medical",IF(E899&lt;&gt;"",E899,""),IF(C899="Travel",IF(E899&lt;&gt;"",E899,""),IF(C899="Mileage",IF(E899&lt;&gt;"",E899,""),IF(C899="HSA/FSA",0,""))))))</f>
        <v/>
      </c>
      <c r="H899" s="3" t="n"/>
      <c r="I899" s="3" t="n"/>
    </row>
    <row r="900" ht="16" customHeight="1">
      <c r="A900" s="5" t="n"/>
      <c r="B900" s="5" t="n"/>
      <c r="C900" s="5" t="n"/>
      <c r="D900" s="5" t="n"/>
      <c r="E900" s="6" t="n"/>
      <c r="F900" s="6" t="n"/>
      <c r="G900" s="6">
        <f>IF(C900="Food",IF(AND(E900&lt;&gt;"",F900&lt;&gt;""),E900-F900,""),IF(C900="Specialty",IF(E900&lt;&gt;"",E900,""),IF(C900="Medical",IF(E900&lt;&gt;"",E900,""),IF(C900="Travel",IF(E900&lt;&gt;"",E900,""),IF(C900="Mileage",IF(E900&lt;&gt;"",E900,""),IF(C900="HSA/FSA",0,""))))))</f>
        <v/>
      </c>
      <c r="H900" s="5" t="n"/>
      <c r="I900" s="5" t="n"/>
    </row>
    <row r="901" ht="16" customHeight="1">
      <c r="A901" s="3" t="n"/>
      <c r="B901" s="3" t="n"/>
      <c r="C901" s="3" t="n"/>
      <c r="D901" s="3" t="n"/>
      <c r="E901" s="4" t="n"/>
      <c r="F901" s="4" t="n"/>
      <c r="G901" s="4">
        <f>IF(C901="Food",IF(AND(E901&lt;&gt;"",F901&lt;&gt;""),E901-F901,""),IF(C901="Specialty",IF(E901&lt;&gt;"",E901,""),IF(C901="Medical",IF(E901&lt;&gt;"",E901,""),IF(C901="Travel",IF(E901&lt;&gt;"",E901,""),IF(C901="Mileage",IF(E901&lt;&gt;"",E901,""),IF(C901="HSA/FSA",0,""))))))</f>
        <v/>
      </c>
      <c r="H901" s="3" t="n"/>
      <c r="I901" s="3" t="n"/>
    </row>
    <row r="902" ht="16" customHeight="1">
      <c r="A902" s="5" t="n"/>
      <c r="B902" s="5" t="n"/>
      <c r="C902" s="5" t="n"/>
      <c r="D902" s="5" t="n"/>
      <c r="E902" s="6" t="n"/>
      <c r="F902" s="6" t="n"/>
      <c r="G902" s="6">
        <f>IF(C902="Food",IF(AND(E902&lt;&gt;"",F902&lt;&gt;""),E902-F902,""),IF(C902="Specialty",IF(E902&lt;&gt;"",E902,""),IF(C902="Medical",IF(E902&lt;&gt;"",E902,""),IF(C902="Travel",IF(E902&lt;&gt;"",E902,""),IF(C902="Mileage",IF(E902&lt;&gt;"",E902,""),IF(C902="HSA/FSA",0,""))))))</f>
        <v/>
      </c>
      <c r="H902" s="5" t="n"/>
      <c r="I902" s="5" t="n"/>
    </row>
    <row r="903" ht="16" customHeight="1">
      <c r="A903" s="3" t="n"/>
      <c r="B903" s="3" t="n"/>
      <c r="C903" s="3" t="n"/>
      <c r="D903" s="3" t="n"/>
      <c r="E903" s="4" t="n"/>
      <c r="F903" s="4" t="n"/>
      <c r="G903" s="4">
        <f>IF(C903="Food",IF(AND(E903&lt;&gt;"",F903&lt;&gt;""),E903-F903,""),IF(C903="Specialty",IF(E903&lt;&gt;"",E903,""),IF(C903="Medical",IF(E903&lt;&gt;"",E903,""),IF(C903="Travel",IF(E903&lt;&gt;"",E903,""),IF(C903="Mileage",IF(E903&lt;&gt;"",E903,""),IF(C903="HSA/FSA",0,""))))))</f>
        <v/>
      </c>
      <c r="H903" s="3" t="n"/>
      <c r="I903" s="3" t="n"/>
    </row>
    <row r="904" ht="16" customHeight="1">
      <c r="A904" s="5" t="n"/>
      <c r="B904" s="5" t="n"/>
      <c r="C904" s="5" t="n"/>
      <c r="D904" s="5" t="n"/>
      <c r="E904" s="6" t="n"/>
      <c r="F904" s="6" t="n"/>
      <c r="G904" s="6">
        <f>IF(C904="Food",IF(AND(E904&lt;&gt;"",F904&lt;&gt;""),E904-F904,""),IF(C904="Specialty",IF(E904&lt;&gt;"",E904,""),IF(C904="Medical",IF(E904&lt;&gt;"",E904,""),IF(C904="Travel",IF(E904&lt;&gt;"",E904,""),IF(C904="Mileage",IF(E904&lt;&gt;"",E904,""),IF(C904="HSA/FSA",0,""))))))</f>
        <v/>
      </c>
      <c r="H904" s="5" t="n"/>
      <c r="I904" s="5" t="n"/>
    </row>
    <row r="905" ht="16" customHeight="1">
      <c r="A905" s="3" t="n"/>
      <c r="B905" s="3" t="n"/>
      <c r="C905" s="3" t="n"/>
      <c r="D905" s="3" t="n"/>
      <c r="E905" s="4" t="n"/>
      <c r="F905" s="4" t="n"/>
      <c r="G905" s="4">
        <f>IF(C905="Food",IF(AND(E905&lt;&gt;"",F905&lt;&gt;""),E905-F905,""),IF(C905="Specialty",IF(E905&lt;&gt;"",E905,""),IF(C905="Medical",IF(E905&lt;&gt;"",E905,""),IF(C905="Travel",IF(E905&lt;&gt;"",E905,""),IF(C905="Mileage",IF(E905&lt;&gt;"",E905,""),IF(C905="HSA/FSA",0,""))))))</f>
        <v/>
      </c>
      <c r="H905" s="3" t="n"/>
      <c r="I905" s="3" t="n"/>
    </row>
    <row r="906" ht="16" customHeight="1">
      <c r="A906" s="5" t="n"/>
      <c r="B906" s="5" t="n"/>
      <c r="C906" s="5" t="n"/>
      <c r="D906" s="5" t="n"/>
      <c r="E906" s="6" t="n"/>
      <c r="F906" s="6" t="n"/>
      <c r="G906" s="6">
        <f>IF(C906="Food",IF(AND(E906&lt;&gt;"",F906&lt;&gt;""),E906-F906,""),IF(C906="Specialty",IF(E906&lt;&gt;"",E906,""),IF(C906="Medical",IF(E906&lt;&gt;"",E906,""),IF(C906="Travel",IF(E906&lt;&gt;"",E906,""),IF(C906="Mileage",IF(E906&lt;&gt;"",E906,""),IF(C906="HSA/FSA",0,""))))))</f>
        <v/>
      </c>
      <c r="H906" s="5" t="n"/>
      <c r="I906" s="5" t="n"/>
    </row>
    <row r="907" ht="16" customHeight="1">
      <c r="A907" s="3" t="n"/>
      <c r="B907" s="3" t="n"/>
      <c r="C907" s="3" t="n"/>
      <c r="D907" s="3" t="n"/>
      <c r="E907" s="4" t="n"/>
      <c r="F907" s="4" t="n"/>
      <c r="G907" s="4">
        <f>IF(C907="Food",IF(AND(E907&lt;&gt;"",F907&lt;&gt;""),E907-F907,""),IF(C907="Specialty",IF(E907&lt;&gt;"",E907,""),IF(C907="Medical",IF(E907&lt;&gt;"",E907,""),IF(C907="Travel",IF(E907&lt;&gt;"",E907,""),IF(C907="Mileage",IF(E907&lt;&gt;"",E907,""),IF(C907="HSA/FSA",0,""))))))</f>
        <v/>
      </c>
      <c r="H907" s="3" t="n"/>
      <c r="I907" s="3" t="n"/>
    </row>
    <row r="908" ht="16" customHeight="1">
      <c r="A908" s="5" t="n"/>
      <c r="B908" s="5" t="n"/>
      <c r="C908" s="5" t="n"/>
      <c r="D908" s="5" t="n"/>
      <c r="E908" s="6" t="n"/>
      <c r="F908" s="6" t="n"/>
      <c r="G908" s="6">
        <f>IF(C908="Food",IF(AND(E908&lt;&gt;"",F908&lt;&gt;""),E908-F908,""),IF(C908="Specialty",IF(E908&lt;&gt;"",E908,""),IF(C908="Medical",IF(E908&lt;&gt;"",E908,""),IF(C908="Travel",IF(E908&lt;&gt;"",E908,""),IF(C908="Mileage",IF(E908&lt;&gt;"",E908,""),IF(C908="HSA/FSA",0,""))))))</f>
        <v/>
      </c>
      <c r="H908" s="5" t="n"/>
      <c r="I908" s="5" t="n"/>
    </row>
    <row r="909" ht="16" customHeight="1">
      <c r="A909" s="3" t="n"/>
      <c r="B909" s="3" t="n"/>
      <c r="C909" s="3" t="n"/>
      <c r="D909" s="3" t="n"/>
      <c r="E909" s="4" t="n"/>
      <c r="F909" s="4" t="n"/>
      <c r="G909" s="4">
        <f>IF(C909="Food",IF(AND(E909&lt;&gt;"",F909&lt;&gt;""),E909-F909,""),IF(C909="Specialty",IF(E909&lt;&gt;"",E909,""),IF(C909="Medical",IF(E909&lt;&gt;"",E909,""),IF(C909="Travel",IF(E909&lt;&gt;"",E909,""),IF(C909="Mileage",IF(E909&lt;&gt;"",E909,""),IF(C909="HSA/FSA",0,""))))))</f>
        <v/>
      </c>
      <c r="H909" s="3" t="n"/>
      <c r="I909" s="3" t="n"/>
    </row>
    <row r="910" ht="16" customHeight="1">
      <c r="A910" s="5" t="n"/>
      <c r="B910" s="5" t="n"/>
      <c r="C910" s="5" t="n"/>
      <c r="D910" s="5" t="n"/>
      <c r="E910" s="6" t="n"/>
      <c r="F910" s="6" t="n"/>
      <c r="G910" s="6">
        <f>IF(C910="Food",IF(AND(E910&lt;&gt;"",F910&lt;&gt;""),E910-F910,""),IF(C910="Specialty",IF(E910&lt;&gt;"",E910,""),IF(C910="Medical",IF(E910&lt;&gt;"",E910,""),IF(C910="Travel",IF(E910&lt;&gt;"",E910,""),IF(C910="Mileage",IF(E910&lt;&gt;"",E910,""),IF(C910="HSA/FSA",0,""))))))</f>
        <v/>
      </c>
      <c r="H910" s="5" t="n"/>
      <c r="I910" s="5" t="n"/>
    </row>
    <row r="911" ht="16" customHeight="1">
      <c r="A911" s="3" t="n"/>
      <c r="B911" s="3" t="n"/>
      <c r="C911" s="3" t="n"/>
      <c r="D911" s="3" t="n"/>
      <c r="E911" s="4" t="n"/>
      <c r="F911" s="4" t="n"/>
      <c r="G911" s="4">
        <f>IF(C911="Food",IF(AND(E911&lt;&gt;"",F911&lt;&gt;""),E911-F911,""),IF(C911="Specialty",IF(E911&lt;&gt;"",E911,""),IF(C911="Medical",IF(E911&lt;&gt;"",E911,""),IF(C911="Travel",IF(E911&lt;&gt;"",E911,""),IF(C911="Mileage",IF(E911&lt;&gt;"",E911,""),IF(C911="HSA/FSA",0,""))))))</f>
        <v/>
      </c>
      <c r="H911" s="3" t="n"/>
      <c r="I911" s="3" t="n"/>
    </row>
    <row r="912" ht="16" customHeight="1">
      <c r="A912" s="5" t="n"/>
      <c r="B912" s="5" t="n"/>
      <c r="C912" s="5" t="n"/>
      <c r="D912" s="5" t="n"/>
      <c r="E912" s="6" t="n"/>
      <c r="F912" s="6" t="n"/>
      <c r="G912" s="6">
        <f>IF(C912="Food",IF(AND(E912&lt;&gt;"",F912&lt;&gt;""),E912-F912,""),IF(C912="Specialty",IF(E912&lt;&gt;"",E912,""),IF(C912="Medical",IF(E912&lt;&gt;"",E912,""),IF(C912="Travel",IF(E912&lt;&gt;"",E912,""),IF(C912="Mileage",IF(E912&lt;&gt;"",E912,""),IF(C912="HSA/FSA",0,""))))))</f>
        <v/>
      </c>
      <c r="H912" s="5" t="n"/>
      <c r="I912" s="5" t="n"/>
    </row>
    <row r="913" ht="16" customHeight="1">
      <c r="A913" s="3" t="n"/>
      <c r="B913" s="3" t="n"/>
      <c r="C913" s="3" t="n"/>
      <c r="D913" s="3" t="n"/>
      <c r="E913" s="4" t="n"/>
      <c r="F913" s="4" t="n"/>
      <c r="G913" s="4">
        <f>IF(C913="Food",IF(AND(E913&lt;&gt;"",F913&lt;&gt;""),E913-F913,""),IF(C913="Specialty",IF(E913&lt;&gt;"",E913,""),IF(C913="Medical",IF(E913&lt;&gt;"",E913,""),IF(C913="Travel",IF(E913&lt;&gt;"",E913,""),IF(C913="Mileage",IF(E913&lt;&gt;"",E913,""),IF(C913="HSA/FSA",0,""))))))</f>
        <v/>
      </c>
      <c r="H913" s="3" t="n"/>
      <c r="I913" s="3" t="n"/>
    </row>
    <row r="914" ht="16" customHeight="1">
      <c r="A914" s="5" t="n"/>
      <c r="B914" s="5" t="n"/>
      <c r="C914" s="5" t="n"/>
      <c r="D914" s="5" t="n"/>
      <c r="E914" s="6" t="n"/>
      <c r="F914" s="6" t="n"/>
      <c r="G914" s="6">
        <f>IF(C914="Food",IF(AND(E914&lt;&gt;"",F914&lt;&gt;""),E914-F914,""),IF(C914="Specialty",IF(E914&lt;&gt;"",E914,""),IF(C914="Medical",IF(E914&lt;&gt;"",E914,""),IF(C914="Travel",IF(E914&lt;&gt;"",E914,""),IF(C914="Mileage",IF(E914&lt;&gt;"",E914,""),IF(C914="HSA/FSA",0,""))))))</f>
        <v/>
      </c>
      <c r="H914" s="5" t="n"/>
      <c r="I914" s="5" t="n"/>
    </row>
    <row r="915" ht="16" customHeight="1">
      <c r="A915" s="3" t="n"/>
      <c r="B915" s="3" t="n"/>
      <c r="C915" s="3" t="n"/>
      <c r="D915" s="3" t="n"/>
      <c r="E915" s="4" t="n"/>
      <c r="F915" s="4" t="n"/>
      <c r="G915" s="4">
        <f>IF(C915="Food",IF(AND(E915&lt;&gt;"",F915&lt;&gt;""),E915-F915,""),IF(C915="Specialty",IF(E915&lt;&gt;"",E915,""),IF(C915="Medical",IF(E915&lt;&gt;"",E915,""),IF(C915="Travel",IF(E915&lt;&gt;"",E915,""),IF(C915="Mileage",IF(E915&lt;&gt;"",E915,""),IF(C915="HSA/FSA",0,""))))))</f>
        <v/>
      </c>
      <c r="H915" s="3" t="n"/>
      <c r="I915" s="3" t="n"/>
    </row>
    <row r="916" ht="16" customHeight="1">
      <c r="A916" s="5" t="n"/>
      <c r="B916" s="5" t="n"/>
      <c r="C916" s="5" t="n"/>
      <c r="D916" s="5" t="n"/>
      <c r="E916" s="6" t="n"/>
      <c r="F916" s="6" t="n"/>
      <c r="G916" s="6">
        <f>IF(C916="Food",IF(AND(E916&lt;&gt;"",F916&lt;&gt;""),E916-F916,""),IF(C916="Specialty",IF(E916&lt;&gt;"",E916,""),IF(C916="Medical",IF(E916&lt;&gt;"",E916,""),IF(C916="Travel",IF(E916&lt;&gt;"",E916,""),IF(C916="Mileage",IF(E916&lt;&gt;"",E916,""),IF(C916="HSA/FSA",0,""))))))</f>
        <v/>
      </c>
      <c r="H916" s="5" t="n"/>
      <c r="I916" s="5" t="n"/>
    </row>
    <row r="917" ht="16" customHeight="1">
      <c r="A917" s="3" t="n"/>
      <c r="B917" s="3" t="n"/>
      <c r="C917" s="3" t="n"/>
      <c r="D917" s="3" t="n"/>
      <c r="E917" s="4" t="n"/>
      <c r="F917" s="4" t="n"/>
      <c r="G917" s="4">
        <f>IF(C917="Food",IF(AND(E917&lt;&gt;"",F917&lt;&gt;""),E917-F917,""),IF(C917="Specialty",IF(E917&lt;&gt;"",E917,""),IF(C917="Medical",IF(E917&lt;&gt;"",E917,""),IF(C917="Travel",IF(E917&lt;&gt;"",E917,""),IF(C917="Mileage",IF(E917&lt;&gt;"",E917,""),IF(C917="HSA/FSA",0,""))))))</f>
        <v/>
      </c>
      <c r="H917" s="3" t="n"/>
      <c r="I917" s="3" t="n"/>
    </row>
    <row r="918" ht="16" customHeight="1">
      <c r="A918" s="5" t="n"/>
      <c r="B918" s="5" t="n"/>
      <c r="C918" s="5" t="n"/>
      <c r="D918" s="5" t="n"/>
      <c r="E918" s="6" t="n"/>
      <c r="F918" s="6" t="n"/>
      <c r="G918" s="6">
        <f>IF(C918="Food",IF(AND(E918&lt;&gt;"",F918&lt;&gt;""),E918-F918,""),IF(C918="Specialty",IF(E918&lt;&gt;"",E918,""),IF(C918="Medical",IF(E918&lt;&gt;"",E918,""),IF(C918="Travel",IF(E918&lt;&gt;"",E918,""),IF(C918="Mileage",IF(E918&lt;&gt;"",E918,""),IF(C918="HSA/FSA",0,""))))))</f>
        <v/>
      </c>
      <c r="H918" s="5" t="n"/>
      <c r="I918" s="5" t="n"/>
    </row>
    <row r="919" ht="16" customHeight="1">
      <c r="A919" s="3" t="n"/>
      <c r="B919" s="3" t="n"/>
      <c r="C919" s="3" t="n"/>
      <c r="D919" s="3" t="n"/>
      <c r="E919" s="4" t="n"/>
      <c r="F919" s="4" t="n"/>
      <c r="G919" s="4">
        <f>IF(C919="Food",IF(AND(E919&lt;&gt;"",F919&lt;&gt;""),E919-F919,""),IF(C919="Specialty",IF(E919&lt;&gt;"",E919,""),IF(C919="Medical",IF(E919&lt;&gt;"",E919,""),IF(C919="Travel",IF(E919&lt;&gt;"",E919,""),IF(C919="Mileage",IF(E919&lt;&gt;"",E919,""),IF(C919="HSA/FSA",0,""))))))</f>
        <v/>
      </c>
      <c r="H919" s="3" t="n"/>
      <c r="I919" s="3" t="n"/>
    </row>
    <row r="920" ht="16" customHeight="1">
      <c r="A920" s="5" t="n"/>
      <c r="B920" s="5" t="n"/>
      <c r="C920" s="5" t="n"/>
      <c r="D920" s="5" t="n"/>
      <c r="E920" s="6" t="n"/>
      <c r="F920" s="6" t="n"/>
      <c r="G920" s="6">
        <f>IF(C920="Food",IF(AND(E920&lt;&gt;"",F920&lt;&gt;""),E920-F920,""),IF(C920="Specialty",IF(E920&lt;&gt;"",E920,""),IF(C920="Medical",IF(E920&lt;&gt;"",E920,""),IF(C920="Travel",IF(E920&lt;&gt;"",E920,""),IF(C920="Mileage",IF(E920&lt;&gt;"",E920,""),IF(C920="HSA/FSA",0,""))))))</f>
        <v/>
      </c>
      <c r="H920" s="5" t="n"/>
      <c r="I920" s="5" t="n"/>
    </row>
    <row r="921" ht="16" customHeight="1">
      <c r="A921" s="3" t="n"/>
      <c r="B921" s="3" t="n"/>
      <c r="C921" s="3" t="n"/>
      <c r="D921" s="3" t="n"/>
      <c r="E921" s="4" t="n"/>
      <c r="F921" s="4" t="n"/>
      <c r="G921" s="4">
        <f>IF(C921="Food",IF(AND(E921&lt;&gt;"",F921&lt;&gt;""),E921-F921,""),IF(C921="Specialty",IF(E921&lt;&gt;"",E921,""),IF(C921="Medical",IF(E921&lt;&gt;"",E921,""),IF(C921="Travel",IF(E921&lt;&gt;"",E921,""),IF(C921="Mileage",IF(E921&lt;&gt;"",E921,""),IF(C921="HSA/FSA",0,""))))))</f>
        <v/>
      </c>
      <c r="H921" s="3" t="n"/>
      <c r="I921" s="3" t="n"/>
    </row>
    <row r="922" ht="16" customHeight="1">
      <c r="A922" s="5" t="n"/>
      <c r="B922" s="5" t="n"/>
      <c r="C922" s="5" t="n"/>
      <c r="D922" s="5" t="n"/>
      <c r="E922" s="6" t="n"/>
      <c r="F922" s="6" t="n"/>
      <c r="G922" s="6">
        <f>IF(C922="Food",IF(AND(E922&lt;&gt;"",F922&lt;&gt;""),E922-F922,""),IF(C922="Specialty",IF(E922&lt;&gt;"",E922,""),IF(C922="Medical",IF(E922&lt;&gt;"",E922,""),IF(C922="Travel",IF(E922&lt;&gt;"",E922,""),IF(C922="Mileage",IF(E922&lt;&gt;"",E922,""),IF(C922="HSA/FSA",0,""))))))</f>
        <v/>
      </c>
      <c r="H922" s="5" t="n"/>
      <c r="I922" s="5" t="n"/>
    </row>
    <row r="923" ht="16" customHeight="1">
      <c r="A923" s="3" t="n"/>
      <c r="B923" s="3" t="n"/>
      <c r="C923" s="3" t="n"/>
      <c r="D923" s="3" t="n"/>
      <c r="E923" s="4" t="n"/>
      <c r="F923" s="4" t="n"/>
      <c r="G923" s="4">
        <f>IF(C923="Food",IF(AND(E923&lt;&gt;"",F923&lt;&gt;""),E923-F923,""),IF(C923="Specialty",IF(E923&lt;&gt;"",E923,""),IF(C923="Medical",IF(E923&lt;&gt;"",E923,""),IF(C923="Travel",IF(E923&lt;&gt;"",E923,""),IF(C923="Mileage",IF(E923&lt;&gt;"",E923,""),IF(C923="HSA/FSA",0,""))))))</f>
        <v/>
      </c>
      <c r="H923" s="3" t="n"/>
      <c r="I923" s="3" t="n"/>
    </row>
    <row r="924" ht="16" customHeight="1">
      <c r="A924" s="5" t="n"/>
      <c r="B924" s="5" t="n"/>
      <c r="C924" s="5" t="n"/>
      <c r="D924" s="5" t="n"/>
      <c r="E924" s="6" t="n"/>
      <c r="F924" s="6" t="n"/>
      <c r="G924" s="6">
        <f>IF(C924="Food",IF(AND(E924&lt;&gt;"",F924&lt;&gt;""),E924-F924,""),IF(C924="Specialty",IF(E924&lt;&gt;"",E924,""),IF(C924="Medical",IF(E924&lt;&gt;"",E924,""),IF(C924="Travel",IF(E924&lt;&gt;"",E924,""),IF(C924="Mileage",IF(E924&lt;&gt;"",E924,""),IF(C924="HSA/FSA",0,""))))))</f>
        <v/>
      </c>
      <c r="H924" s="5" t="n"/>
      <c r="I924" s="5" t="n"/>
    </row>
    <row r="925" ht="16" customHeight="1">
      <c r="A925" s="3" t="n"/>
      <c r="B925" s="3" t="n"/>
      <c r="C925" s="3" t="n"/>
      <c r="D925" s="3" t="n"/>
      <c r="E925" s="4" t="n"/>
      <c r="F925" s="4" t="n"/>
      <c r="G925" s="4">
        <f>IF(C925="Food",IF(AND(E925&lt;&gt;"",F925&lt;&gt;""),E925-F925,""),IF(C925="Specialty",IF(E925&lt;&gt;"",E925,""),IF(C925="Medical",IF(E925&lt;&gt;"",E925,""),IF(C925="Travel",IF(E925&lt;&gt;"",E925,""),IF(C925="Mileage",IF(E925&lt;&gt;"",E925,""),IF(C925="HSA/FSA",0,""))))))</f>
        <v/>
      </c>
      <c r="H925" s="3" t="n"/>
      <c r="I925" s="3" t="n"/>
    </row>
    <row r="926" ht="16" customHeight="1">
      <c r="A926" s="5" t="n"/>
      <c r="B926" s="5" t="n"/>
      <c r="C926" s="5" t="n"/>
      <c r="D926" s="5" t="n"/>
      <c r="E926" s="6" t="n"/>
      <c r="F926" s="6" t="n"/>
      <c r="G926" s="6">
        <f>IF(C926="Food",IF(AND(E926&lt;&gt;"",F926&lt;&gt;""),E926-F926,""),IF(C926="Specialty",IF(E926&lt;&gt;"",E926,""),IF(C926="Medical",IF(E926&lt;&gt;"",E926,""),IF(C926="Travel",IF(E926&lt;&gt;"",E926,""),IF(C926="Mileage",IF(E926&lt;&gt;"",E926,""),IF(C926="HSA/FSA",0,""))))))</f>
        <v/>
      </c>
      <c r="H926" s="5" t="n"/>
      <c r="I926" s="5" t="n"/>
    </row>
    <row r="927" ht="16" customHeight="1">
      <c r="A927" s="3" t="n"/>
      <c r="B927" s="3" t="n"/>
      <c r="C927" s="3" t="n"/>
      <c r="D927" s="3" t="n"/>
      <c r="E927" s="4" t="n"/>
      <c r="F927" s="4" t="n"/>
      <c r="G927" s="4">
        <f>IF(C927="Food",IF(AND(E927&lt;&gt;"",F927&lt;&gt;""),E927-F927,""),IF(C927="Specialty",IF(E927&lt;&gt;"",E927,""),IF(C927="Medical",IF(E927&lt;&gt;"",E927,""),IF(C927="Travel",IF(E927&lt;&gt;"",E927,""),IF(C927="Mileage",IF(E927&lt;&gt;"",E927,""),IF(C927="HSA/FSA",0,""))))))</f>
        <v/>
      </c>
      <c r="H927" s="3" t="n"/>
      <c r="I927" s="3" t="n"/>
    </row>
    <row r="928" ht="16" customHeight="1">
      <c r="A928" s="5" t="n"/>
      <c r="B928" s="5" t="n"/>
      <c r="C928" s="5" t="n"/>
      <c r="D928" s="5" t="n"/>
      <c r="E928" s="6" t="n"/>
      <c r="F928" s="6" t="n"/>
      <c r="G928" s="6">
        <f>IF(C928="Food",IF(AND(E928&lt;&gt;"",F928&lt;&gt;""),E928-F928,""),IF(C928="Specialty",IF(E928&lt;&gt;"",E928,""),IF(C928="Medical",IF(E928&lt;&gt;"",E928,""),IF(C928="Travel",IF(E928&lt;&gt;"",E928,""),IF(C928="Mileage",IF(E928&lt;&gt;"",E928,""),IF(C928="HSA/FSA",0,""))))))</f>
        <v/>
      </c>
      <c r="H928" s="5" t="n"/>
      <c r="I928" s="5" t="n"/>
    </row>
    <row r="929" ht="16" customHeight="1">
      <c r="A929" s="3" t="n"/>
      <c r="B929" s="3" t="n"/>
      <c r="C929" s="3" t="n"/>
      <c r="D929" s="3" t="n"/>
      <c r="E929" s="4" t="n"/>
      <c r="F929" s="4" t="n"/>
      <c r="G929" s="4">
        <f>IF(C929="Food",IF(AND(E929&lt;&gt;"",F929&lt;&gt;""),E929-F929,""),IF(C929="Specialty",IF(E929&lt;&gt;"",E929,""),IF(C929="Medical",IF(E929&lt;&gt;"",E929,""),IF(C929="Travel",IF(E929&lt;&gt;"",E929,""),IF(C929="Mileage",IF(E929&lt;&gt;"",E929,""),IF(C929="HSA/FSA",0,""))))))</f>
        <v/>
      </c>
      <c r="H929" s="3" t="n"/>
      <c r="I929" s="3" t="n"/>
    </row>
    <row r="930" ht="16" customHeight="1">
      <c r="A930" s="5" t="n"/>
      <c r="B930" s="5" t="n"/>
      <c r="C930" s="5" t="n"/>
      <c r="D930" s="5" t="n"/>
      <c r="E930" s="6" t="n"/>
      <c r="F930" s="6" t="n"/>
      <c r="G930" s="6">
        <f>IF(C930="Food",IF(AND(E930&lt;&gt;"",F930&lt;&gt;""),E930-F930,""),IF(C930="Specialty",IF(E930&lt;&gt;"",E930,""),IF(C930="Medical",IF(E930&lt;&gt;"",E930,""),IF(C930="Travel",IF(E930&lt;&gt;"",E930,""),IF(C930="Mileage",IF(E930&lt;&gt;"",E930,""),IF(C930="HSA/FSA",0,""))))))</f>
        <v/>
      </c>
      <c r="H930" s="5" t="n"/>
      <c r="I930" s="5" t="n"/>
    </row>
    <row r="931" ht="16" customHeight="1">
      <c r="A931" s="3" t="n"/>
      <c r="B931" s="3" t="n"/>
      <c r="C931" s="3" t="n"/>
      <c r="D931" s="3" t="n"/>
      <c r="E931" s="4" t="n"/>
      <c r="F931" s="4" t="n"/>
      <c r="G931" s="4">
        <f>IF(C931="Food",IF(AND(E931&lt;&gt;"",F931&lt;&gt;""),E931-F931,""),IF(C931="Specialty",IF(E931&lt;&gt;"",E931,""),IF(C931="Medical",IF(E931&lt;&gt;"",E931,""),IF(C931="Travel",IF(E931&lt;&gt;"",E931,""),IF(C931="Mileage",IF(E931&lt;&gt;"",E931,""),IF(C931="HSA/FSA",0,""))))))</f>
        <v/>
      </c>
      <c r="H931" s="3" t="n"/>
      <c r="I931" s="3" t="n"/>
    </row>
    <row r="932" ht="16" customHeight="1">
      <c r="A932" s="5" t="n"/>
      <c r="B932" s="5" t="n"/>
      <c r="C932" s="5" t="n"/>
      <c r="D932" s="5" t="n"/>
      <c r="E932" s="6" t="n"/>
      <c r="F932" s="6" t="n"/>
      <c r="G932" s="6">
        <f>IF(C932="Food",IF(AND(E932&lt;&gt;"",F932&lt;&gt;""),E932-F932,""),IF(C932="Specialty",IF(E932&lt;&gt;"",E932,""),IF(C932="Medical",IF(E932&lt;&gt;"",E932,""),IF(C932="Travel",IF(E932&lt;&gt;"",E932,""),IF(C932="Mileage",IF(E932&lt;&gt;"",E932,""),IF(C932="HSA/FSA",0,""))))))</f>
        <v/>
      </c>
      <c r="H932" s="5" t="n"/>
      <c r="I932" s="5" t="n"/>
    </row>
    <row r="933" ht="16" customHeight="1">
      <c r="A933" s="3" t="n"/>
      <c r="B933" s="3" t="n"/>
      <c r="C933" s="3" t="n"/>
      <c r="D933" s="3" t="n"/>
      <c r="E933" s="4" t="n"/>
      <c r="F933" s="4" t="n"/>
      <c r="G933" s="4">
        <f>IF(C933="Food",IF(AND(E933&lt;&gt;"",F933&lt;&gt;""),E933-F933,""),IF(C933="Specialty",IF(E933&lt;&gt;"",E933,""),IF(C933="Medical",IF(E933&lt;&gt;"",E933,""),IF(C933="Travel",IF(E933&lt;&gt;"",E933,""),IF(C933="Mileage",IF(E933&lt;&gt;"",E933,""),IF(C933="HSA/FSA",0,""))))))</f>
        <v/>
      </c>
      <c r="H933" s="3" t="n"/>
      <c r="I933" s="3" t="n"/>
    </row>
    <row r="934" ht="16" customHeight="1">
      <c r="A934" s="5" t="n"/>
      <c r="B934" s="5" t="n"/>
      <c r="C934" s="5" t="n"/>
      <c r="D934" s="5" t="n"/>
      <c r="E934" s="6" t="n"/>
      <c r="F934" s="6" t="n"/>
      <c r="G934" s="6">
        <f>IF(C934="Food",IF(AND(E934&lt;&gt;"",F934&lt;&gt;""),E934-F934,""),IF(C934="Specialty",IF(E934&lt;&gt;"",E934,""),IF(C934="Medical",IF(E934&lt;&gt;"",E934,""),IF(C934="Travel",IF(E934&lt;&gt;"",E934,""),IF(C934="Mileage",IF(E934&lt;&gt;"",E934,""),IF(C934="HSA/FSA",0,""))))))</f>
        <v/>
      </c>
      <c r="H934" s="5" t="n"/>
      <c r="I934" s="5" t="n"/>
    </row>
    <row r="935" ht="16" customHeight="1">
      <c r="A935" s="3" t="n"/>
      <c r="B935" s="3" t="n"/>
      <c r="C935" s="3" t="n"/>
      <c r="D935" s="3" t="n"/>
      <c r="E935" s="4" t="n"/>
      <c r="F935" s="4" t="n"/>
      <c r="G935" s="4">
        <f>IF(C935="Food",IF(AND(E935&lt;&gt;"",F935&lt;&gt;""),E935-F935,""),IF(C935="Specialty",IF(E935&lt;&gt;"",E935,""),IF(C935="Medical",IF(E935&lt;&gt;"",E935,""),IF(C935="Travel",IF(E935&lt;&gt;"",E935,""),IF(C935="Mileage",IF(E935&lt;&gt;"",E935,""),IF(C935="HSA/FSA",0,""))))))</f>
        <v/>
      </c>
      <c r="H935" s="3" t="n"/>
      <c r="I935" s="3" t="n"/>
    </row>
    <row r="936" ht="16" customHeight="1">
      <c r="A936" s="5" t="n"/>
      <c r="B936" s="5" t="n"/>
      <c r="C936" s="5" t="n"/>
      <c r="D936" s="5" t="n"/>
      <c r="E936" s="6" t="n"/>
      <c r="F936" s="6" t="n"/>
      <c r="G936" s="6">
        <f>IF(C936="Food",IF(AND(E936&lt;&gt;"",F936&lt;&gt;""),E936-F936,""),IF(C936="Specialty",IF(E936&lt;&gt;"",E936,""),IF(C936="Medical",IF(E936&lt;&gt;"",E936,""),IF(C936="Travel",IF(E936&lt;&gt;"",E936,""),IF(C936="Mileage",IF(E936&lt;&gt;"",E936,""),IF(C936="HSA/FSA",0,""))))))</f>
        <v/>
      </c>
      <c r="H936" s="5" t="n"/>
      <c r="I936" s="5" t="n"/>
    </row>
    <row r="937" ht="16" customHeight="1">
      <c r="A937" s="3" t="n"/>
      <c r="B937" s="3" t="n"/>
      <c r="C937" s="3" t="n"/>
      <c r="D937" s="3" t="n"/>
      <c r="E937" s="4" t="n"/>
      <c r="F937" s="4" t="n"/>
      <c r="G937" s="4">
        <f>IF(C937="Food",IF(AND(E937&lt;&gt;"",F937&lt;&gt;""),E937-F937,""),IF(C937="Specialty",IF(E937&lt;&gt;"",E937,""),IF(C937="Medical",IF(E937&lt;&gt;"",E937,""),IF(C937="Travel",IF(E937&lt;&gt;"",E937,""),IF(C937="Mileage",IF(E937&lt;&gt;"",E937,""),IF(C937="HSA/FSA",0,""))))))</f>
        <v/>
      </c>
      <c r="H937" s="3" t="n"/>
      <c r="I937" s="3" t="n"/>
    </row>
    <row r="938" ht="16" customHeight="1">
      <c r="A938" s="5" t="n"/>
      <c r="B938" s="5" t="n"/>
      <c r="C938" s="5" t="n"/>
      <c r="D938" s="5" t="n"/>
      <c r="E938" s="6" t="n"/>
      <c r="F938" s="6" t="n"/>
      <c r="G938" s="6">
        <f>IF(C938="Food",IF(AND(E938&lt;&gt;"",F938&lt;&gt;""),E938-F938,""),IF(C938="Specialty",IF(E938&lt;&gt;"",E938,""),IF(C938="Medical",IF(E938&lt;&gt;"",E938,""),IF(C938="Travel",IF(E938&lt;&gt;"",E938,""),IF(C938="Mileage",IF(E938&lt;&gt;"",E938,""),IF(C938="HSA/FSA",0,""))))))</f>
        <v/>
      </c>
      <c r="H938" s="5" t="n"/>
      <c r="I938" s="5" t="n"/>
    </row>
    <row r="939" ht="16" customHeight="1">
      <c r="A939" s="3" t="n"/>
      <c r="B939" s="3" t="n"/>
      <c r="C939" s="3" t="n"/>
      <c r="D939" s="3" t="n"/>
      <c r="E939" s="4" t="n"/>
      <c r="F939" s="4" t="n"/>
      <c r="G939" s="4">
        <f>IF(C939="Food",IF(AND(E939&lt;&gt;"",F939&lt;&gt;""),E939-F939,""),IF(C939="Specialty",IF(E939&lt;&gt;"",E939,""),IF(C939="Medical",IF(E939&lt;&gt;"",E939,""),IF(C939="Travel",IF(E939&lt;&gt;"",E939,""),IF(C939="Mileage",IF(E939&lt;&gt;"",E939,""),IF(C939="HSA/FSA",0,""))))))</f>
        <v/>
      </c>
      <c r="H939" s="3" t="n"/>
      <c r="I939" s="3" t="n"/>
    </row>
    <row r="940" ht="16" customHeight="1">
      <c r="A940" s="5" t="n"/>
      <c r="B940" s="5" t="n"/>
      <c r="C940" s="5" t="n"/>
      <c r="D940" s="5" t="n"/>
      <c r="E940" s="6" t="n"/>
      <c r="F940" s="6" t="n"/>
      <c r="G940" s="6">
        <f>IF(C940="Food",IF(AND(E940&lt;&gt;"",F940&lt;&gt;""),E940-F940,""),IF(C940="Specialty",IF(E940&lt;&gt;"",E940,""),IF(C940="Medical",IF(E940&lt;&gt;"",E940,""),IF(C940="Travel",IF(E940&lt;&gt;"",E940,""),IF(C940="Mileage",IF(E940&lt;&gt;"",E940,""),IF(C940="HSA/FSA",0,""))))))</f>
        <v/>
      </c>
      <c r="H940" s="5" t="n"/>
      <c r="I940" s="5" t="n"/>
    </row>
    <row r="941" ht="16" customHeight="1">
      <c r="A941" s="3" t="n"/>
      <c r="B941" s="3" t="n"/>
      <c r="C941" s="3" t="n"/>
      <c r="D941" s="3" t="n"/>
      <c r="E941" s="4" t="n"/>
      <c r="F941" s="4" t="n"/>
      <c r="G941" s="4">
        <f>IF(C941="Food",IF(AND(E941&lt;&gt;"",F941&lt;&gt;""),E941-F941,""),IF(C941="Specialty",IF(E941&lt;&gt;"",E941,""),IF(C941="Medical",IF(E941&lt;&gt;"",E941,""),IF(C941="Travel",IF(E941&lt;&gt;"",E941,""),IF(C941="Mileage",IF(E941&lt;&gt;"",E941,""),IF(C941="HSA/FSA",0,""))))))</f>
        <v/>
      </c>
      <c r="H941" s="3" t="n"/>
      <c r="I941" s="3" t="n"/>
    </row>
    <row r="942" ht="16" customHeight="1">
      <c r="A942" s="5" t="n"/>
      <c r="B942" s="5" t="n"/>
      <c r="C942" s="5" t="n"/>
      <c r="D942" s="5" t="n"/>
      <c r="E942" s="6" t="n"/>
      <c r="F942" s="6" t="n"/>
      <c r="G942" s="6">
        <f>IF(C942="Food",IF(AND(E942&lt;&gt;"",F942&lt;&gt;""),E942-F942,""),IF(C942="Specialty",IF(E942&lt;&gt;"",E942,""),IF(C942="Medical",IF(E942&lt;&gt;"",E942,""),IF(C942="Travel",IF(E942&lt;&gt;"",E942,""),IF(C942="Mileage",IF(E942&lt;&gt;"",E942,""),IF(C942="HSA/FSA",0,""))))))</f>
        <v/>
      </c>
      <c r="H942" s="5" t="n"/>
      <c r="I942" s="5" t="n"/>
    </row>
    <row r="943" ht="16" customHeight="1">
      <c r="A943" s="3" t="n"/>
      <c r="B943" s="3" t="n"/>
      <c r="C943" s="3" t="n"/>
      <c r="D943" s="3" t="n"/>
      <c r="E943" s="4" t="n"/>
      <c r="F943" s="4" t="n"/>
      <c r="G943" s="4">
        <f>IF(C943="Food",IF(AND(E943&lt;&gt;"",F943&lt;&gt;""),E943-F943,""),IF(C943="Specialty",IF(E943&lt;&gt;"",E943,""),IF(C943="Medical",IF(E943&lt;&gt;"",E943,""),IF(C943="Travel",IF(E943&lt;&gt;"",E943,""),IF(C943="Mileage",IF(E943&lt;&gt;"",E943,""),IF(C943="HSA/FSA",0,""))))))</f>
        <v/>
      </c>
      <c r="H943" s="3" t="n"/>
      <c r="I943" s="3" t="n"/>
    </row>
    <row r="944" ht="16" customHeight="1">
      <c r="A944" s="5" t="n"/>
      <c r="B944" s="5" t="n"/>
      <c r="C944" s="5" t="n"/>
      <c r="D944" s="5" t="n"/>
      <c r="E944" s="6" t="n"/>
      <c r="F944" s="6" t="n"/>
      <c r="G944" s="6">
        <f>IF(C944="Food",IF(AND(E944&lt;&gt;"",F944&lt;&gt;""),E944-F944,""),IF(C944="Specialty",IF(E944&lt;&gt;"",E944,""),IF(C944="Medical",IF(E944&lt;&gt;"",E944,""),IF(C944="Travel",IF(E944&lt;&gt;"",E944,""),IF(C944="Mileage",IF(E944&lt;&gt;"",E944,""),IF(C944="HSA/FSA",0,""))))))</f>
        <v/>
      </c>
      <c r="H944" s="5" t="n"/>
      <c r="I944" s="5" t="n"/>
    </row>
    <row r="945" ht="16" customHeight="1">
      <c r="A945" s="3" t="n"/>
      <c r="B945" s="3" t="n"/>
      <c r="C945" s="3" t="n"/>
      <c r="D945" s="3" t="n"/>
      <c r="E945" s="4" t="n"/>
      <c r="F945" s="4" t="n"/>
      <c r="G945" s="4">
        <f>IF(C945="Food",IF(AND(E945&lt;&gt;"",F945&lt;&gt;""),E945-F945,""),IF(C945="Specialty",IF(E945&lt;&gt;"",E945,""),IF(C945="Medical",IF(E945&lt;&gt;"",E945,""),IF(C945="Travel",IF(E945&lt;&gt;"",E945,""),IF(C945="Mileage",IF(E945&lt;&gt;"",E945,""),IF(C945="HSA/FSA",0,""))))))</f>
        <v/>
      </c>
      <c r="H945" s="3" t="n"/>
      <c r="I945" s="3" t="n"/>
    </row>
    <row r="946" ht="16" customHeight="1">
      <c r="A946" s="5" t="n"/>
      <c r="B946" s="5" t="n"/>
      <c r="C946" s="5" t="n"/>
      <c r="D946" s="5" t="n"/>
      <c r="E946" s="6" t="n"/>
      <c r="F946" s="6" t="n"/>
      <c r="G946" s="6">
        <f>IF(C946="Food",IF(AND(E946&lt;&gt;"",F946&lt;&gt;""),E946-F946,""),IF(C946="Specialty",IF(E946&lt;&gt;"",E946,""),IF(C946="Medical",IF(E946&lt;&gt;"",E946,""),IF(C946="Travel",IF(E946&lt;&gt;"",E946,""),IF(C946="Mileage",IF(E946&lt;&gt;"",E946,""),IF(C946="HSA/FSA",0,""))))))</f>
        <v/>
      </c>
      <c r="H946" s="5" t="n"/>
      <c r="I946" s="5" t="n"/>
    </row>
    <row r="947" ht="16" customHeight="1">
      <c r="A947" s="3" t="n"/>
      <c r="B947" s="3" t="n"/>
      <c r="C947" s="3" t="n"/>
      <c r="D947" s="3" t="n"/>
      <c r="E947" s="4" t="n"/>
      <c r="F947" s="4" t="n"/>
      <c r="G947" s="4">
        <f>IF(C947="Food",IF(AND(E947&lt;&gt;"",F947&lt;&gt;""),E947-F947,""),IF(C947="Specialty",IF(E947&lt;&gt;"",E947,""),IF(C947="Medical",IF(E947&lt;&gt;"",E947,""),IF(C947="Travel",IF(E947&lt;&gt;"",E947,""),IF(C947="Mileage",IF(E947&lt;&gt;"",E947,""),IF(C947="HSA/FSA",0,""))))))</f>
        <v/>
      </c>
      <c r="H947" s="3" t="n"/>
      <c r="I947" s="3" t="n"/>
    </row>
    <row r="948" ht="16" customHeight="1">
      <c r="A948" s="5" t="n"/>
      <c r="B948" s="5" t="n"/>
      <c r="C948" s="5" t="n"/>
      <c r="D948" s="5" t="n"/>
      <c r="E948" s="6" t="n"/>
      <c r="F948" s="6" t="n"/>
      <c r="G948" s="6">
        <f>IF(C948="Food",IF(AND(E948&lt;&gt;"",F948&lt;&gt;""),E948-F948,""),IF(C948="Specialty",IF(E948&lt;&gt;"",E948,""),IF(C948="Medical",IF(E948&lt;&gt;"",E948,""),IF(C948="Travel",IF(E948&lt;&gt;"",E948,""),IF(C948="Mileage",IF(E948&lt;&gt;"",E948,""),IF(C948="HSA/FSA",0,""))))))</f>
        <v/>
      </c>
      <c r="H948" s="5" t="n"/>
      <c r="I948" s="5" t="n"/>
    </row>
    <row r="949" ht="16" customHeight="1">
      <c r="A949" s="3" t="n"/>
      <c r="B949" s="3" t="n"/>
      <c r="C949" s="3" t="n"/>
      <c r="D949" s="3" t="n"/>
      <c r="E949" s="4" t="n"/>
      <c r="F949" s="4" t="n"/>
      <c r="G949" s="4">
        <f>IF(C949="Food",IF(AND(E949&lt;&gt;"",F949&lt;&gt;""),E949-F949,""),IF(C949="Specialty",IF(E949&lt;&gt;"",E949,""),IF(C949="Medical",IF(E949&lt;&gt;"",E949,""),IF(C949="Travel",IF(E949&lt;&gt;"",E949,""),IF(C949="Mileage",IF(E949&lt;&gt;"",E949,""),IF(C949="HSA/FSA",0,""))))))</f>
        <v/>
      </c>
      <c r="H949" s="3" t="n"/>
      <c r="I949" s="3" t="n"/>
    </row>
    <row r="950" ht="16" customHeight="1">
      <c r="A950" s="5" t="n"/>
      <c r="B950" s="5" t="n"/>
      <c r="C950" s="5" t="n"/>
      <c r="D950" s="5" t="n"/>
      <c r="E950" s="6" t="n"/>
      <c r="F950" s="6" t="n"/>
      <c r="G950" s="6">
        <f>IF(C950="Food",IF(AND(E950&lt;&gt;"",F950&lt;&gt;""),E950-F950,""),IF(C950="Specialty",IF(E950&lt;&gt;"",E950,""),IF(C950="Medical",IF(E950&lt;&gt;"",E950,""),IF(C950="Travel",IF(E950&lt;&gt;"",E950,""),IF(C950="Mileage",IF(E950&lt;&gt;"",E950,""),IF(C950="HSA/FSA",0,""))))))</f>
        <v/>
      </c>
      <c r="H950" s="5" t="n"/>
      <c r="I950" s="5" t="n"/>
    </row>
    <row r="951" ht="16" customHeight="1">
      <c r="A951" s="3" t="n"/>
      <c r="B951" s="3" t="n"/>
      <c r="C951" s="3" t="n"/>
      <c r="D951" s="3" t="n"/>
      <c r="E951" s="4" t="n"/>
      <c r="F951" s="4" t="n"/>
      <c r="G951" s="4">
        <f>IF(C951="Food",IF(AND(E951&lt;&gt;"",F951&lt;&gt;""),E951-F951,""),IF(C951="Specialty",IF(E951&lt;&gt;"",E951,""),IF(C951="Medical",IF(E951&lt;&gt;"",E951,""),IF(C951="Travel",IF(E951&lt;&gt;"",E951,""),IF(C951="Mileage",IF(E951&lt;&gt;"",E951,""),IF(C951="HSA/FSA",0,""))))))</f>
        <v/>
      </c>
      <c r="H951" s="3" t="n"/>
      <c r="I951" s="3" t="n"/>
    </row>
    <row r="952" ht="16" customHeight="1">
      <c r="A952" s="5" t="n"/>
      <c r="B952" s="5" t="n"/>
      <c r="C952" s="5" t="n"/>
      <c r="D952" s="5" t="n"/>
      <c r="E952" s="6" t="n"/>
      <c r="F952" s="6" t="n"/>
      <c r="G952" s="6">
        <f>IF(C952="Food",IF(AND(E952&lt;&gt;"",F952&lt;&gt;""),E952-F952,""),IF(C952="Specialty",IF(E952&lt;&gt;"",E952,""),IF(C952="Medical",IF(E952&lt;&gt;"",E952,""),IF(C952="Travel",IF(E952&lt;&gt;"",E952,""),IF(C952="Mileage",IF(E952&lt;&gt;"",E952,""),IF(C952="HSA/FSA",0,""))))))</f>
        <v/>
      </c>
      <c r="H952" s="5" t="n"/>
      <c r="I952" s="5" t="n"/>
    </row>
    <row r="953" ht="16" customHeight="1">
      <c r="A953" s="3" t="n"/>
      <c r="B953" s="3" t="n"/>
      <c r="C953" s="3" t="n"/>
      <c r="D953" s="3" t="n"/>
      <c r="E953" s="4" t="n"/>
      <c r="F953" s="4" t="n"/>
      <c r="G953" s="4">
        <f>IF(C953="Food",IF(AND(E953&lt;&gt;"",F953&lt;&gt;""),E953-F953,""),IF(C953="Specialty",IF(E953&lt;&gt;"",E953,""),IF(C953="Medical",IF(E953&lt;&gt;"",E953,""),IF(C953="Travel",IF(E953&lt;&gt;"",E953,""),IF(C953="Mileage",IF(E953&lt;&gt;"",E953,""),IF(C953="HSA/FSA",0,""))))))</f>
        <v/>
      </c>
      <c r="H953" s="3" t="n"/>
      <c r="I953" s="3" t="n"/>
    </row>
    <row r="954" ht="16" customHeight="1">
      <c r="A954" s="5" t="n"/>
      <c r="B954" s="5" t="n"/>
      <c r="C954" s="5" t="n"/>
      <c r="D954" s="5" t="n"/>
      <c r="E954" s="6" t="n"/>
      <c r="F954" s="6" t="n"/>
      <c r="G954" s="6">
        <f>IF(C954="Food",IF(AND(E954&lt;&gt;"",F954&lt;&gt;""),E954-F954,""),IF(C954="Specialty",IF(E954&lt;&gt;"",E954,""),IF(C954="Medical",IF(E954&lt;&gt;"",E954,""),IF(C954="Travel",IF(E954&lt;&gt;"",E954,""),IF(C954="Mileage",IF(E954&lt;&gt;"",E954,""),IF(C954="HSA/FSA",0,""))))))</f>
        <v/>
      </c>
      <c r="H954" s="5" t="n"/>
      <c r="I954" s="5" t="n"/>
    </row>
    <row r="955" ht="16" customHeight="1">
      <c r="A955" s="3" t="n"/>
      <c r="B955" s="3" t="n"/>
      <c r="C955" s="3" t="n"/>
      <c r="D955" s="3" t="n"/>
      <c r="E955" s="4" t="n"/>
      <c r="F955" s="4" t="n"/>
      <c r="G955" s="4">
        <f>IF(C955="Food",IF(AND(E955&lt;&gt;"",F955&lt;&gt;""),E955-F955,""),IF(C955="Specialty",IF(E955&lt;&gt;"",E955,""),IF(C955="Medical",IF(E955&lt;&gt;"",E955,""),IF(C955="Travel",IF(E955&lt;&gt;"",E955,""),IF(C955="Mileage",IF(E955&lt;&gt;"",E955,""),IF(C955="HSA/FSA",0,""))))))</f>
        <v/>
      </c>
      <c r="H955" s="3" t="n"/>
      <c r="I955" s="3" t="n"/>
    </row>
    <row r="956" ht="16" customHeight="1">
      <c r="A956" s="5" t="n"/>
      <c r="B956" s="5" t="n"/>
      <c r="C956" s="5" t="n"/>
      <c r="D956" s="5" t="n"/>
      <c r="E956" s="6" t="n"/>
      <c r="F956" s="6" t="n"/>
      <c r="G956" s="6">
        <f>IF(C956="Food",IF(AND(E956&lt;&gt;"",F956&lt;&gt;""),E956-F956,""),IF(C956="Specialty",IF(E956&lt;&gt;"",E956,""),IF(C956="Medical",IF(E956&lt;&gt;"",E956,""),IF(C956="Travel",IF(E956&lt;&gt;"",E956,""),IF(C956="Mileage",IF(E956&lt;&gt;"",E956,""),IF(C956="HSA/FSA",0,""))))))</f>
        <v/>
      </c>
      <c r="H956" s="5" t="n"/>
      <c r="I956" s="5" t="n"/>
    </row>
    <row r="957" ht="16" customHeight="1">
      <c r="A957" s="3" t="n"/>
      <c r="B957" s="3" t="n"/>
      <c r="C957" s="3" t="n"/>
      <c r="D957" s="3" t="n"/>
      <c r="E957" s="4" t="n"/>
      <c r="F957" s="4" t="n"/>
      <c r="G957" s="4">
        <f>IF(C957="Food",IF(AND(E957&lt;&gt;"",F957&lt;&gt;""),E957-F957,""),IF(C957="Specialty",IF(E957&lt;&gt;"",E957,""),IF(C957="Medical",IF(E957&lt;&gt;"",E957,""),IF(C957="Travel",IF(E957&lt;&gt;"",E957,""),IF(C957="Mileage",IF(E957&lt;&gt;"",E957,""),IF(C957="HSA/FSA",0,""))))))</f>
        <v/>
      </c>
      <c r="H957" s="3" t="n"/>
      <c r="I957" s="3" t="n"/>
    </row>
    <row r="958" ht="16" customHeight="1">
      <c r="A958" s="5" t="n"/>
      <c r="B958" s="5" t="n"/>
      <c r="C958" s="5" t="n"/>
      <c r="D958" s="5" t="n"/>
      <c r="E958" s="6" t="n"/>
      <c r="F958" s="6" t="n"/>
      <c r="G958" s="6">
        <f>IF(C958="Food",IF(AND(E958&lt;&gt;"",F958&lt;&gt;""),E958-F958,""),IF(C958="Specialty",IF(E958&lt;&gt;"",E958,""),IF(C958="Medical",IF(E958&lt;&gt;"",E958,""),IF(C958="Travel",IF(E958&lt;&gt;"",E958,""),IF(C958="Mileage",IF(E958&lt;&gt;"",E958,""),IF(C958="HSA/FSA",0,""))))))</f>
        <v/>
      </c>
      <c r="H958" s="5" t="n"/>
      <c r="I958" s="5" t="n"/>
    </row>
    <row r="959" ht="16" customHeight="1">
      <c r="A959" s="3" t="n"/>
      <c r="B959" s="3" t="n"/>
      <c r="C959" s="3" t="n"/>
      <c r="D959" s="3" t="n"/>
      <c r="E959" s="4" t="n"/>
      <c r="F959" s="4" t="n"/>
      <c r="G959" s="4">
        <f>IF(C959="Food",IF(AND(E959&lt;&gt;"",F959&lt;&gt;""),E959-F959,""),IF(C959="Specialty",IF(E959&lt;&gt;"",E959,""),IF(C959="Medical",IF(E959&lt;&gt;"",E959,""),IF(C959="Travel",IF(E959&lt;&gt;"",E959,""),IF(C959="Mileage",IF(E959&lt;&gt;"",E959,""),IF(C959="HSA/FSA",0,""))))))</f>
        <v/>
      </c>
      <c r="H959" s="3" t="n"/>
      <c r="I959" s="3" t="n"/>
    </row>
    <row r="960" ht="16" customHeight="1">
      <c r="A960" s="5" t="n"/>
      <c r="B960" s="5" t="n"/>
      <c r="C960" s="5" t="n"/>
      <c r="D960" s="5" t="n"/>
      <c r="E960" s="6" t="n"/>
      <c r="F960" s="6" t="n"/>
      <c r="G960" s="6">
        <f>IF(C960="Food",IF(AND(E960&lt;&gt;"",F960&lt;&gt;""),E960-F960,""),IF(C960="Specialty",IF(E960&lt;&gt;"",E960,""),IF(C960="Medical",IF(E960&lt;&gt;"",E960,""),IF(C960="Travel",IF(E960&lt;&gt;"",E960,""),IF(C960="Mileage",IF(E960&lt;&gt;"",E960,""),IF(C960="HSA/FSA",0,""))))))</f>
        <v/>
      </c>
      <c r="H960" s="5" t="n"/>
      <c r="I960" s="5" t="n"/>
    </row>
    <row r="961" ht="16" customHeight="1">
      <c r="A961" s="3" t="n"/>
      <c r="B961" s="3" t="n"/>
      <c r="C961" s="3" t="n"/>
      <c r="D961" s="3" t="n"/>
      <c r="E961" s="4" t="n"/>
      <c r="F961" s="4" t="n"/>
      <c r="G961" s="4">
        <f>IF(C961="Food",IF(AND(E961&lt;&gt;"",F961&lt;&gt;""),E961-F961,""),IF(C961="Specialty",IF(E961&lt;&gt;"",E961,""),IF(C961="Medical",IF(E961&lt;&gt;"",E961,""),IF(C961="Travel",IF(E961&lt;&gt;"",E961,""),IF(C961="Mileage",IF(E961&lt;&gt;"",E961,""),IF(C961="HSA/FSA",0,""))))))</f>
        <v/>
      </c>
      <c r="H961" s="3" t="n"/>
      <c r="I961" s="3" t="n"/>
    </row>
    <row r="962" ht="16" customHeight="1">
      <c r="A962" s="5" t="n"/>
      <c r="B962" s="5" t="n"/>
      <c r="C962" s="5" t="n"/>
      <c r="D962" s="5" t="n"/>
      <c r="E962" s="6" t="n"/>
      <c r="F962" s="6" t="n"/>
      <c r="G962" s="6">
        <f>IF(C962="Food",IF(AND(E962&lt;&gt;"",F962&lt;&gt;""),E962-F962,""),IF(C962="Specialty",IF(E962&lt;&gt;"",E962,""),IF(C962="Medical",IF(E962&lt;&gt;"",E962,""),IF(C962="Travel",IF(E962&lt;&gt;"",E962,""),IF(C962="Mileage",IF(E962&lt;&gt;"",E962,""),IF(C962="HSA/FSA",0,""))))))</f>
        <v/>
      </c>
      <c r="H962" s="5" t="n"/>
      <c r="I962" s="5" t="n"/>
    </row>
    <row r="963" ht="16" customHeight="1">
      <c r="A963" s="3" t="n"/>
      <c r="B963" s="3" t="n"/>
      <c r="C963" s="3" t="n"/>
      <c r="D963" s="3" t="n"/>
      <c r="E963" s="4" t="n"/>
      <c r="F963" s="4" t="n"/>
      <c r="G963" s="4">
        <f>IF(C963="Food",IF(AND(E963&lt;&gt;"",F963&lt;&gt;""),E963-F963,""),IF(C963="Specialty",IF(E963&lt;&gt;"",E963,""),IF(C963="Medical",IF(E963&lt;&gt;"",E963,""),IF(C963="Travel",IF(E963&lt;&gt;"",E963,""),IF(C963="Mileage",IF(E963&lt;&gt;"",E963,""),IF(C963="HSA/FSA",0,""))))))</f>
        <v/>
      </c>
      <c r="H963" s="3" t="n"/>
      <c r="I963" s="3" t="n"/>
    </row>
    <row r="964" ht="16" customHeight="1">
      <c r="A964" s="5" t="n"/>
      <c r="B964" s="5" t="n"/>
      <c r="C964" s="5" t="n"/>
      <c r="D964" s="5" t="n"/>
      <c r="E964" s="6" t="n"/>
      <c r="F964" s="6" t="n"/>
      <c r="G964" s="6">
        <f>IF(C964="Food",IF(AND(E964&lt;&gt;"",F964&lt;&gt;""),E964-F964,""),IF(C964="Specialty",IF(E964&lt;&gt;"",E964,""),IF(C964="Medical",IF(E964&lt;&gt;"",E964,""),IF(C964="Travel",IF(E964&lt;&gt;"",E964,""),IF(C964="Mileage",IF(E964&lt;&gt;"",E964,""),IF(C964="HSA/FSA",0,""))))))</f>
        <v/>
      </c>
      <c r="H964" s="5" t="n"/>
      <c r="I964" s="5" t="n"/>
    </row>
    <row r="965" ht="16" customHeight="1">
      <c r="A965" s="3" t="n"/>
      <c r="B965" s="3" t="n"/>
      <c r="C965" s="3" t="n"/>
      <c r="D965" s="3" t="n"/>
      <c r="E965" s="4" t="n"/>
      <c r="F965" s="4" t="n"/>
      <c r="G965" s="4">
        <f>IF(C965="Food",IF(AND(E965&lt;&gt;"",F965&lt;&gt;""),E965-F965,""),IF(C965="Specialty",IF(E965&lt;&gt;"",E965,""),IF(C965="Medical",IF(E965&lt;&gt;"",E965,""),IF(C965="Travel",IF(E965&lt;&gt;"",E965,""),IF(C965="Mileage",IF(E965&lt;&gt;"",E965,""),IF(C965="HSA/FSA",0,""))))))</f>
        <v/>
      </c>
      <c r="H965" s="3" t="n"/>
      <c r="I965" s="3" t="n"/>
    </row>
    <row r="966" ht="16" customHeight="1">
      <c r="A966" s="5" t="n"/>
      <c r="B966" s="5" t="n"/>
      <c r="C966" s="5" t="n"/>
      <c r="D966" s="5" t="n"/>
      <c r="E966" s="6" t="n"/>
      <c r="F966" s="6" t="n"/>
      <c r="G966" s="6">
        <f>IF(C966="Food",IF(AND(E966&lt;&gt;"",F966&lt;&gt;""),E966-F966,""),IF(C966="Specialty",IF(E966&lt;&gt;"",E966,""),IF(C966="Medical",IF(E966&lt;&gt;"",E966,""),IF(C966="Travel",IF(E966&lt;&gt;"",E966,""),IF(C966="Mileage",IF(E966&lt;&gt;"",E966,""),IF(C966="HSA/FSA",0,""))))))</f>
        <v/>
      </c>
      <c r="H966" s="5" t="n"/>
      <c r="I966" s="5" t="n"/>
    </row>
    <row r="967" ht="16" customHeight="1">
      <c r="A967" s="3" t="n"/>
      <c r="B967" s="3" t="n"/>
      <c r="C967" s="3" t="n"/>
      <c r="D967" s="3" t="n"/>
      <c r="E967" s="4" t="n"/>
      <c r="F967" s="4" t="n"/>
      <c r="G967" s="4">
        <f>IF(C967="Food",IF(AND(E967&lt;&gt;"",F967&lt;&gt;""),E967-F967,""),IF(C967="Specialty",IF(E967&lt;&gt;"",E967,""),IF(C967="Medical",IF(E967&lt;&gt;"",E967,""),IF(C967="Travel",IF(E967&lt;&gt;"",E967,""),IF(C967="Mileage",IF(E967&lt;&gt;"",E967,""),IF(C967="HSA/FSA",0,""))))))</f>
        <v/>
      </c>
      <c r="H967" s="3" t="n"/>
      <c r="I967" s="3" t="n"/>
    </row>
    <row r="968" ht="16" customHeight="1">
      <c r="A968" s="5" t="n"/>
      <c r="B968" s="5" t="n"/>
      <c r="C968" s="5" t="n"/>
      <c r="D968" s="5" t="n"/>
      <c r="E968" s="6" t="n"/>
      <c r="F968" s="6" t="n"/>
      <c r="G968" s="6">
        <f>IF(C968="Food",IF(AND(E968&lt;&gt;"",F968&lt;&gt;""),E968-F968,""),IF(C968="Specialty",IF(E968&lt;&gt;"",E968,""),IF(C968="Medical",IF(E968&lt;&gt;"",E968,""),IF(C968="Travel",IF(E968&lt;&gt;"",E968,""),IF(C968="Mileage",IF(E968&lt;&gt;"",E968,""),IF(C968="HSA/FSA",0,""))))))</f>
        <v/>
      </c>
      <c r="H968" s="5" t="n"/>
      <c r="I968" s="5" t="n"/>
    </row>
    <row r="969" ht="16" customHeight="1">
      <c r="A969" s="3" t="n"/>
      <c r="B969" s="3" t="n"/>
      <c r="C969" s="3" t="n"/>
      <c r="D969" s="3" t="n"/>
      <c r="E969" s="4" t="n"/>
      <c r="F969" s="4" t="n"/>
      <c r="G969" s="4">
        <f>IF(C969="Food",IF(AND(E969&lt;&gt;"",F969&lt;&gt;""),E969-F969,""),IF(C969="Specialty",IF(E969&lt;&gt;"",E969,""),IF(C969="Medical",IF(E969&lt;&gt;"",E969,""),IF(C969="Travel",IF(E969&lt;&gt;"",E969,""),IF(C969="Mileage",IF(E969&lt;&gt;"",E969,""),IF(C969="HSA/FSA",0,""))))))</f>
        <v/>
      </c>
      <c r="H969" s="3" t="n"/>
      <c r="I969" s="3" t="n"/>
    </row>
    <row r="970" ht="16" customHeight="1">
      <c r="A970" s="5" t="n"/>
      <c r="B970" s="5" t="n"/>
      <c r="C970" s="5" t="n"/>
      <c r="D970" s="5" t="n"/>
      <c r="E970" s="6" t="n"/>
      <c r="F970" s="6" t="n"/>
      <c r="G970" s="6">
        <f>IF(C970="Food",IF(AND(E970&lt;&gt;"",F970&lt;&gt;""),E970-F970,""),IF(C970="Specialty",IF(E970&lt;&gt;"",E970,""),IF(C970="Medical",IF(E970&lt;&gt;"",E970,""),IF(C970="Travel",IF(E970&lt;&gt;"",E970,""),IF(C970="Mileage",IF(E970&lt;&gt;"",E970,""),IF(C970="HSA/FSA",0,""))))))</f>
        <v/>
      </c>
      <c r="H970" s="5" t="n"/>
      <c r="I970" s="5" t="n"/>
    </row>
    <row r="971" ht="16" customHeight="1">
      <c r="A971" s="3" t="n"/>
      <c r="B971" s="3" t="n"/>
      <c r="C971" s="3" t="n"/>
      <c r="D971" s="3" t="n"/>
      <c r="E971" s="4" t="n"/>
      <c r="F971" s="4" t="n"/>
      <c r="G971" s="4">
        <f>IF(C971="Food",IF(AND(E971&lt;&gt;"",F971&lt;&gt;""),E971-F971,""),IF(C971="Specialty",IF(E971&lt;&gt;"",E971,""),IF(C971="Medical",IF(E971&lt;&gt;"",E971,""),IF(C971="Travel",IF(E971&lt;&gt;"",E971,""),IF(C971="Mileage",IF(E971&lt;&gt;"",E971,""),IF(C971="HSA/FSA",0,""))))))</f>
        <v/>
      </c>
      <c r="H971" s="3" t="n"/>
      <c r="I971" s="3" t="n"/>
    </row>
    <row r="972" ht="16" customHeight="1">
      <c r="A972" s="5" t="n"/>
      <c r="B972" s="5" t="n"/>
      <c r="C972" s="5" t="n"/>
      <c r="D972" s="5" t="n"/>
      <c r="E972" s="6" t="n"/>
      <c r="F972" s="6" t="n"/>
      <c r="G972" s="6">
        <f>IF(C972="Food",IF(AND(E972&lt;&gt;"",F972&lt;&gt;""),E972-F972,""),IF(C972="Specialty",IF(E972&lt;&gt;"",E972,""),IF(C972="Medical",IF(E972&lt;&gt;"",E972,""),IF(C972="Travel",IF(E972&lt;&gt;"",E972,""),IF(C972="Mileage",IF(E972&lt;&gt;"",E972,""),IF(C972="HSA/FSA",0,""))))))</f>
        <v/>
      </c>
      <c r="H972" s="5" t="n"/>
      <c r="I972" s="5" t="n"/>
    </row>
    <row r="973" ht="16" customHeight="1">
      <c r="A973" s="3" t="n"/>
      <c r="B973" s="3" t="n"/>
      <c r="C973" s="3" t="n"/>
      <c r="D973" s="3" t="n"/>
      <c r="E973" s="4" t="n"/>
      <c r="F973" s="4" t="n"/>
      <c r="G973" s="4">
        <f>IF(C973="Food",IF(AND(E973&lt;&gt;"",F973&lt;&gt;""),E973-F973,""),IF(C973="Specialty",IF(E973&lt;&gt;"",E973,""),IF(C973="Medical",IF(E973&lt;&gt;"",E973,""),IF(C973="Travel",IF(E973&lt;&gt;"",E973,""),IF(C973="Mileage",IF(E973&lt;&gt;"",E973,""),IF(C973="HSA/FSA",0,""))))))</f>
        <v/>
      </c>
      <c r="H973" s="3" t="n"/>
      <c r="I973" s="3" t="n"/>
    </row>
    <row r="974" ht="16" customHeight="1">
      <c r="A974" s="5" t="n"/>
      <c r="B974" s="5" t="n"/>
      <c r="C974" s="5" t="n"/>
      <c r="D974" s="5" t="n"/>
      <c r="E974" s="6" t="n"/>
      <c r="F974" s="6" t="n"/>
      <c r="G974" s="6">
        <f>IF(C974="Food",IF(AND(E974&lt;&gt;"",F974&lt;&gt;""),E974-F974,""),IF(C974="Specialty",IF(E974&lt;&gt;"",E974,""),IF(C974="Medical",IF(E974&lt;&gt;"",E974,""),IF(C974="Travel",IF(E974&lt;&gt;"",E974,""),IF(C974="Mileage",IF(E974&lt;&gt;"",E974,""),IF(C974="HSA/FSA",0,""))))))</f>
        <v/>
      </c>
      <c r="H974" s="5" t="n"/>
      <c r="I974" s="5" t="n"/>
    </row>
    <row r="975" ht="16" customHeight="1">
      <c r="A975" s="3" t="n"/>
      <c r="B975" s="3" t="n"/>
      <c r="C975" s="3" t="n"/>
      <c r="D975" s="3" t="n"/>
      <c r="E975" s="4" t="n"/>
      <c r="F975" s="4" t="n"/>
      <c r="G975" s="4">
        <f>IF(C975="Food",IF(AND(E975&lt;&gt;"",F975&lt;&gt;""),E975-F975,""),IF(C975="Specialty",IF(E975&lt;&gt;"",E975,""),IF(C975="Medical",IF(E975&lt;&gt;"",E975,""),IF(C975="Travel",IF(E975&lt;&gt;"",E975,""),IF(C975="Mileage",IF(E975&lt;&gt;"",E975,""),IF(C975="HSA/FSA",0,""))))))</f>
        <v/>
      </c>
      <c r="H975" s="3" t="n"/>
      <c r="I975" s="3" t="n"/>
    </row>
    <row r="976" ht="16" customHeight="1">
      <c r="A976" s="5" t="n"/>
      <c r="B976" s="5" t="n"/>
      <c r="C976" s="5" t="n"/>
      <c r="D976" s="5" t="n"/>
      <c r="E976" s="6" t="n"/>
      <c r="F976" s="6" t="n"/>
      <c r="G976" s="6">
        <f>IF(C976="Food",IF(AND(E976&lt;&gt;"",F976&lt;&gt;""),E976-F976,""),IF(C976="Specialty",IF(E976&lt;&gt;"",E976,""),IF(C976="Medical",IF(E976&lt;&gt;"",E976,""),IF(C976="Travel",IF(E976&lt;&gt;"",E976,""),IF(C976="Mileage",IF(E976&lt;&gt;"",E976,""),IF(C976="HSA/FSA",0,""))))))</f>
        <v/>
      </c>
      <c r="H976" s="5" t="n"/>
      <c r="I976" s="5" t="n"/>
    </row>
    <row r="977" ht="16" customHeight="1">
      <c r="A977" s="3" t="n"/>
      <c r="B977" s="3" t="n"/>
      <c r="C977" s="3" t="n"/>
      <c r="D977" s="3" t="n"/>
      <c r="E977" s="4" t="n"/>
      <c r="F977" s="4" t="n"/>
      <c r="G977" s="4">
        <f>IF(C977="Food",IF(AND(E977&lt;&gt;"",F977&lt;&gt;""),E977-F977,""),IF(C977="Specialty",IF(E977&lt;&gt;"",E977,""),IF(C977="Medical",IF(E977&lt;&gt;"",E977,""),IF(C977="Travel",IF(E977&lt;&gt;"",E977,""),IF(C977="Mileage",IF(E977&lt;&gt;"",E977,""),IF(C977="HSA/FSA",0,""))))))</f>
        <v/>
      </c>
      <c r="H977" s="3" t="n"/>
      <c r="I977" s="3" t="n"/>
    </row>
    <row r="978" ht="16" customHeight="1">
      <c r="A978" s="5" t="n"/>
      <c r="B978" s="5" t="n"/>
      <c r="C978" s="5" t="n"/>
      <c r="D978" s="5" t="n"/>
      <c r="E978" s="6" t="n"/>
      <c r="F978" s="6" t="n"/>
      <c r="G978" s="6">
        <f>IF(C978="Food",IF(AND(E978&lt;&gt;"",F978&lt;&gt;""),E978-F978,""),IF(C978="Specialty",IF(E978&lt;&gt;"",E978,""),IF(C978="Medical",IF(E978&lt;&gt;"",E978,""),IF(C978="Travel",IF(E978&lt;&gt;"",E978,""),IF(C978="Mileage",IF(E978&lt;&gt;"",E978,""),IF(C978="HSA/FSA",0,""))))))</f>
        <v/>
      </c>
      <c r="H978" s="5" t="n"/>
      <c r="I978" s="5" t="n"/>
    </row>
    <row r="979" ht="16" customHeight="1">
      <c r="A979" s="3" t="n"/>
      <c r="B979" s="3" t="n"/>
      <c r="C979" s="3" t="n"/>
      <c r="D979" s="3" t="n"/>
      <c r="E979" s="4" t="n"/>
      <c r="F979" s="4" t="n"/>
      <c r="G979" s="4">
        <f>IF(C979="Food",IF(AND(E979&lt;&gt;"",F979&lt;&gt;""),E979-F979,""),IF(C979="Specialty",IF(E979&lt;&gt;"",E979,""),IF(C979="Medical",IF(E979&lt;&gt;"",E979,""),IF(C979="Travel",IF(E979&lt;&gt;"",E979,""),IF(C979="Mileage",IF(E979&lt;&gt;"",E979,""),IF(C979="HSA/FSA",0,""))))))</f>
        <v/>
      </c>
      <c r="H979" s="3" t="n"/>
      <c r="I979" s="3" t="n"/>
    </row>
    <row r="980" ht="16" customHeight="1">
      <c r="A980" s="5" t="n"/>
      <c r="B980" s="5" t="n"/>
      <c r="C980" s="5" t="n"/>
      <c r="D980" s="5" t="n"/>
      <c r="E980" s="6" t="n"/>
      <c r="F980" s="6" t="n"/>
      <c r="G980" s="6">
        <f>IF(C980="Food",IF(AND(E980&lt;&gt;"",F980&lt;&gt;""),E980-F980,""),IF(C980="Specialty",IF(E980&lt;&gt;"",E980,""),IF(C980="Medical",IF(E980&lt;&gt;"",E980,""),IF(C980="Travel",IF(E980&lt;&gt;"",E980,""),IF(C980="Mileage",IF(E980&lt;&gt;"",E980,""),IF(C980="HSA/FSA",0,""))))))</f>
        <v/>
      </c>
      <c r="H980" s="5" t="n"/>
      <c r="I980" s="5" t="n"/>
    </row>
    <row r="981" ht="16" customHeight="1">
      <c r="A981" s="3" t="n"/>
      <c r="B981" s="3" t="n"/>
      <c r="C981" s="3" t="n"/>
      <c r="D981" s="3" t="n"/>
      <c r="E981" s="4" t="n"/>
      <c r="F981" s="4" t="n"/>
      <c r="G981" s="4">
        <f>IF(C981="Food",IF(AND(E981&lt;&gt;"",F981&lt;&gt;""),E981-F981,""),IF(C981="Specialty",IF(E981&lt;&gt;"",E981,""),IF(C981="Medical",IF(E981&lt;&gt;"",E981,""),IF(C981="Travel",IF(E981&lt;&gt;"",E981,""),IF(C981="Mileage",IF(E981&lt;&gt;"",E981,""),IF(C981="HSA/FSA",0,""))))))</f>
        <v/>
      </c>
      <c r="H981" s="3" t="n"/>
      <c r="I981" s="3" t="n"/>
    </row>
    <row r="982" ht="16" customHeight="1">
      <c r="A982" s="5" t="n"/>
      <c r="B982" s="5" t="n"/>
      <c r="C982" s="5" t="n"/>
      <c r="D982" s="5" t="n"/>
      <c r="E982" s="6" t="n"/>
      <c r="F982" s="6" t="n"/>
      <c r="G982" s="6">
        <f>IF(C982="Food",IF(AND(E982&lt;&gt;"",F982&lt;&gt;""),E982-F982,""),IF(C982="Specialty",IF(E982&lt;&gt;"",E982,""),IF(C982="Medical",IF(E982&lt;&gt;"",E982,""),IF(C982="Travel",IF(E982&lt;&gt;"",E982,""),IF(C982="Mileage",IF(E982&lt;&gt;"",E982,""),IF(C982="HSA/FSA",0,""))))))</f>
        <v/>
      </c>
      <c r="H982" s="5" t="n"/>
      <c r="I982" s="5" t="n"/>
    </row>
    <row r="983" ht="16" customHeight="1">
      <c r="A983" s="3" t="n"/>
      <c r="B983" s="3" t="n"/>
      <c r="C983" s="3" t="n"/>
      <c r="D983" s="3" t="n"/>
      <c r="E983" s="4" t="n"/>
      <c r="F983" s="4" t="n"/>
      <c r="G983" s="4">
        <f>IF(C983="Food",IF(AND(E983&lt;&gt;"",F983&lt;&gt;""),E983-F983,""),IF(C983="Specialty",IF(E983&lt;&gt;"",E983,""),IF(C983="Medical",IF(E983&lt;&gt;"",E983,""),IF(C983="Travel",IF(E983&lt;&gt;"",E983,""),IF(C983="Mileage",IF(E983&lt;&gt;"",E983,""),IF(C983="HSA/FSA",0,""))))))</f>
        <v/>
      </c>
      <c r="H983" s="3" t="n"/>
      <c r="I983" s="3" t="n"/>
    </row>
    <row r="984" ht="16" customHeight="1">
      <c r="A984" s="5" t="n"/>
      <c r="B984" s="5" t="n"/>
      <c r="C984" s="5" t="n"/>
      <c r="D984" s="5" t="n"/>
      <c r="E984" s="6" t="n"/>
      <c r="F984" s="6" t="n"/>
      <c r="G984" s="6">
        <f>IF(C984="Food",IF(AND(E984&lt;&gt;"",F984&lt;&gt;""),E984-F984,""),IF(C984="Specialty",IF(E984&lt;&gt;"",E984,""),IF(C984="Medical",IF(E984&lt;&gt;"",E984,""),IF(C984="Travel",IF(E984&lt;&gt;"",E984,""),IF(C984="Mileage",IF(E984&lt;&gt;"",E984,""),IF(C984="HSA/FSA",0,""))))))</f>
        <v/>
      </c>
      <c r="H984" s="5" t="n"/>
      <c r="I984" s="5" t="n"/>
    </row>
    <row r="985" ht="16" customHeight="1">
      <c r="A985" s="3" t="n"/>
      <c r="B985" s="3" t="n"/>
      <c r="C985" s="3" t="n"/>
      <c r="D985" s="3" t="n"/>
      <c r="E985" s="4" t="n"/>
      <c r="F985" s="4" t="n"/>
      <c r="G985" s="4">
        <f>IF(C985="Food",IF(AND(E985&lt;&gt;"",F985&lt;&gt;""),E985-F985,""),IF(C985="Specialty",IF(E985&lt;&gt;"",E985,""),IF(C985="Medical",IF(E985&lt;&gt;"",E985,""),IF(C985="Travel",IF(E985&lt;&gt;"",E985,""),IF(C985="Mileage",IF(E985&lt;&gt;"",E985,""),IF(C985="HSA/FSA",0,""))))))</f>
        <v/>
      </c>
      <c r="H985" s="3" t="n"/>
      <c r="I985" s="3" t="n"/>
    </row>
    <row r="986" ht="16" customHeight="1">
      <c r="A986" s="5" t="n"/>
      <c r="B986" s="5" t="n"/>
      <c r="C986" s="5" t="n"/>
      <c r="D986" s="5" t="n"/>
      <c r="E986" s="6" t="n"/>
      <c r="F986" s="6" t="n"/>
      <c r="G986" s="6">
        <f>IF(C986="Food",IF(AND(E986&lt;&gt;"",F986&lt;&gt;""),E986-F986,""),IF(C986="Specialty",IF(E986&lt;&gt;"",E986,""),IF(C986="Medical",IF(E986&lt;&gt;"",E986,""),IF(C986="Travel",IF(E986&lt;&gt;"",E986,""),IF(C986="Mileage",IF(E986&lt;&gt;"",E986,""),IF(C986="HSA/FSA",0,""))))))</f>
        <v/>
      </c>
      <c r="H986" s="5" t="n"/>
      <c r="I986" s="5" t="n"/>
    </row>
    <row r="987" ht="16" customHeight="1">
      <c r="A987" s="3" t="n"/>
      <c r="B987" s="3" t="n"/>
      <c r="C987" s="3" t="n"/>
      <c r="D987" s="3" t="n"/>
      <c r="E987" s="4" t="n"/>
      <c r="F987" s="4" t="n"/>
      <c r="G987" s="4">
        <f>IF(C987="Food",IF(AND(E987&lt;&gt;"",F987&lt;&gt;""),E987-F987,""),IF(C987="Specialty",IF(E987&lt;&gt;"",E987,""),IF(C987="Medical",IF(E987&lt;&gt;"",E987,""),IF(C987="Travel",IF(E987&lt;&gt;"",E987,""),IF(C987="Mileage",IF(E987&lt;&gt;"",E987,""),IF(C987="HSA/FSA",0,""))))))</f>
        <v/>
      </c>
      <c r="H987" s="3" t="n"/>
      <c r="I987" s="3" t="n"/>
    </row>
    <row r="988" ht="16" customHeight="1">
      <c r="A988" s="5" t="n"/>
      <c r="B988" s="5" t="n"/>
      <c r="C988" s="5" t="n"/>
      <c r="D988" s="5" t="n"/>
      <c r="E988" s="6" t="n"/>
      <c r="F988" s="6" t="n"/>
      <c r="G988" s="6">
        <f>IF(C988="Food",IF(AND(E988&lt;&gt;"",F988&lt;&gt;""),E988-F988,""),IF(C988="Specialty",IF(E988&lt;&gt;"",E988,""),IF(C988="Medical",IF(E988&lt;&gt;"",E988,""),IF(C988="Travel",IF(E988&lt;&gt;"",E988,""),IF(C988="Mileage",IF(E988&lt;&gt;"",E988,""),IF(C988="HSA/FSA",0,""))))))</f>
        <v/>
      </c>
      <c r="H988" s="5" t="n"/>
      <c r="I988" s="5" t="n"/>
    </row>
    <row r="989" ht="16" customHeight="1">
      <c r="A989" s="3" t="n"/>
      <c r="B989" s="3" t="n"/>
      <c r="C989" s="3" t="n"/>
      <c r="D989" s="3" t="n"/>
      <c r="E989" s="4" t="n"/>
      <c r="F989" s="4" t="n"/>
      <c r="G989" s="4">
        <f>IF(C989="Food",IF(AND(E989&lt;&gt;"",F989&lt;&gt;""),E989-F989,""),IF(C989="Specialty",IF(E989&lt;&gt;"",E989,""),IF(C989="Medical",IF(E989&lt;&gt;"",E989,""),IF(C989="Travel",IF(E989&lt;&gt;"",E989,""),IF(C989="Mileage",IF(E989&lt;&gt;"",E989,""),IF(C989="HSA/FSA",0,""))))))</f>
        <v/>
      </c>
      <c r="H989" s="3" t="n"/>
      <c r="I989" s="3" t="n"/>
    </row>
    <row r="990" ht="16" customHeight="1">
      <c r="A990" s="5" t="n"/>
      <c r="B990" s="5" t="n"/>
      <c r="C990" s="5" t="n"/>
      <c r="D990" s="5" t="n"/>
      <c r="E990" s="6" t="n"/>
      <c r="F990" s="6" t="n"/>
      <c r="G990" s="6">
        <f>IF(C990="Food",IF(AND(E990&lt;&gt;"",F990&lt;&gt;""),E990-F990,""),IF(C990="Specialty",IF(E990&lt;&gt;"",E990,""),IF(C990="Medical",IF(E990&lt;&gt;"",E990,""),IF(C990="Travel",IF(E990&lt;&gt;"",E990,""),IF(C990="Mileage",IF(E990&lt;&gt;"",E990,""),IF(C990="HSA/FSA",0,""))))))</f>
        <v/>
      </c>
      <c r="H990" s="5" t="n"/>
      <c r="I990" s="5" t="n"/>
    </row>
    <row r="991" ht="16" customHeight="1">
      <c r="A991" s="3" t="n"/>
      <c r="B991" s="3" t="n"/>
      <c r="C991" s="3" t="n"/>
      <c r="D991" s="3" t="n"/>
      <c r="E991" s="4" t="n"/>
      <c r="F991" s="4" t="n"/>
      <c r="G991" s="4">
        <f>IF(C991="Food",IF(AND(E991&lt;&gt;"",F991&lt;&gt;""),E991-F991,""),IF(C991="Specialty",IF(E991&lt;&gt;"",E991,""),IF(C991="Medical",IF(E991&lt;&gt;"",E991,""),IF(C991="Travel",IF(E991&lt;&gt;"",E991,""),IF(C991="Mileage",IF(E991&lt;&gt;"",E991,""),IF(C991="HSA/FSA",0,""))))))</f>
        <v/>
      </c>
      <c r="H991" s="3" t="n"/>
      <c r="I991" s="3" t="n"/>
    </row>
    <row r="992" ht="16" customHeight="1">
      <c r="A992" s="5" t="n"/>
      <c r="B992" s="5" t="n"/>
      <c r="C992" s="5" t="n"/>
      <c r="D992" s="5" t="n"/>
      <c r="E992" s="6" t="n"/>
      <c r="F992" s="6" t="n"/>
      <c r="G992" s="6">
        <f>IF(C992="Food",IF(AND(E992&lt;&gt;"",F992&lt;&gt;""),E992-F992,""),IF(C992="Specialty",IF(E992&lt;&gt;"",E992,""),IF(C992="Medical",IF(E992&lt;&gt;"",E992,""),IF(C992="Travel",IF(E992&lt;&gt;"",E992,""),IF(C992="Mileage",IF(E992&lt;&gt;"",E992,""),IF(C992="HSA/FSA",0,""))))))</f>
        <v/>
      </c>
      <c r="H992" s="5" t="n"/>
      <c r="I992" s="5" t="n"/>
    </row>
    <row r="993" ht="16" customHeight="1">
      <c r="A993" s="3" t="n"/>
      <c r="B993" s="3" t="n"/>
      <c r="C993" s="3" t="n"/>
      <c r="D993" s="3" t="n"/>
      <c r="E993" s="4" t="n"/>
      <c r="F993" s="4" t="n"/>
      <c r="G993" s="4">
        <f>IF(C993="Food",IF(AND(E993&lt;&gt;"",F993&lt;&gt;""),E993-F993,""),IF(C993="Specialty",IF(E993&lt;&gt;"",E993,""),IF(C993="Medical",IF(E993&lt;&gt;"",E993,""),IF(C993="Travel",IF(E993&lt;&gt;"",E993,""),IF(C993="Mileage",IF(E993&lt;&gt;"",E993,""),IF(C993="HSA/FSA",0,""))))))</f>
        <v/>
      </c>
      <c r="H993" s="3" t="n"/>
      <c r="I993" s="3" t="n"/>
    </row>
    <row r="994" ht="16" customHeight="1">
      <c r="A994" s="5" t="n"/>
      <c r="B994" s="5" t="n"/>
      <c r="C994" s="5" t="n"/>
      <c r="D994" s="5" t="n"/>
      <c r="E994" s="6" t="n"/>
      <c r="F994" s="6" t="n"/>
      <c r="G994" s="6">
        <f>IF(C994="Food",IF(AND(E994&lt;&gt;"",F994&lt;&gt;""),E994-F994,""),IF(C994="Specialty",IF(E994&lt;&gt;"",E994,""),IF(C994="Medical",IF(E994&lt;&gt;"",E994,""),IF(C994="Travel",IF(E994&lt;&gt;"",E994,""),IF(C994="Mileage",IF(E994&lt;&gt;"",E994,""),IF(C994="HSA/FSA",0,""))))))</f>
        <v/>
      </c>
      <c r="H994" s="5" t="n"/>
      <c r="I994" s="5" t="n"/>
    </row>
    <row r="995" ht="16" customHeight="1">
      <c r="A995" s="3" t="n"/>
      <c r="B995" s="3" t="n"/>
      <c r="C995" s="3" t="n"/>
      <c r="D995" s="3" t="n"/>
      <c r="E995" s="4" t="n"/>
      <c r="F995" s="4" t="n"/>
      <c r="G995" s="4">
        <f>IF(C995="Food",IF(AND(E995&lt;&gt;"",F995&lt;&gt;""),E995-F995,""),IF(C995="Specialty",IF(E995&lt;&gt;"",E995,""),IF(C995="Medical",IF(E995&lt;&gt;"",E995,""),IF(C995="Travel",IF(E995&lt;&gt;"",E995,""),IF(C995="Mileage",IF(E995&lt;&gt;"",E995,""),IF(C995="HSA/FSA",0,""))))))</f>
        <v/>
      </c>
      <c r="H995" s="3" t="n"/>
      <c r="I995" s="3" t="n"/>
    </row>
    <row r="996" ht="16" customHeight="1">
      <c r="A996" s="5" t="n"/>
      <c r="B996" s="5" t="n"/>
      <c r="C996" s="5" t="n"/>
      <c r="D996" s="5" t="n"/>
      <c r="E996" s="6" t="n"/>
      <c r="F996" s="6" t="n"/>
      <c r="G996" s="6">
        <f>IF(C996="Food",IF(AND(E996&lt;&gt;"",F996&lt;&gt;""),E996-F996,""),IF(C996="Specialty",IF(E996&lt;&gt;"",E996,""),IF(C996="Medical",IF(E996&lt;&gt;"",E996,""),IF(C996="Travel",IF(E996&lt;&gt;"",E996,""),IF(C996="Mileage",IF(E996&lt;&gt;"",E996,""),IF(C996="HSA/FSA",0,""))))))</f>
        <v/>
      </c>
      <c r="H996" s="5" t="n"/>
      <c r="I996" s="5" t="n"/>
    </row>
    <row r="997" ht="16" customHeight="1">
      <c r="A997" s="3" t="n"/>
      <c r="B997" s="3" t="n"/>
      <c r="C997" s="3" t="n"/>
      <c r="D997" s="3" t="n"/>
      <c r="E997" s="4" t="n"/>
      <c r="F997" s="4" t="n"/>
      <c r="G997" s="4">
        <f>IF(C997="Food",IF(AND(E997&lt;&gt;"",F997&lt;&gt;""),E997-F997,""),IF(C997="Specialty",IF(E997&lt;&gt;"",E997,""),IF(C997="Medical",IF(E997&lt;&gt;"",E997,""),IF(C997="Travel",IF(E997&lt;&gt;"",E997,""),IF(C997="Mileage",IF(E997&lt;&gt;"",E997,""),IF(C997="HSA/FSA",0,""))))))</f>
        <v/>
      </c>
      <c r="H997" s="3" t="n"/>
      <c r="I997" s="3" t="n"/>
    </row>
    <row r="998" ht="16" customHeight="1">
      <c r="A998" s="5" t="n"/>
      <c r="B998" s="5" t="n"/>
      <c r="C998" s="5" t="n"/>
      <c r="D998" s="5" t="n"/>
      <c r="E998" s="6" t="n"/>
      <c r="F998" s="6" t="n"/>
      <c r="G998" s="6">
        <f>IF(C998="Food",IF(AND(E998&lt;&gt;"",F998&lt;&gt;""),E998-F998,""),IF(C998="Specialty",IF(E998&lt;&gt;"",E998,""),IF(C998="Medical",IF(E998&lt;&gt;"",E998,""),IF(C998="Travel",IF(E998&lt;&gt;"",E998,""),IF(C998="Mileage",IF(E998&lt;&gt;"",E998,""),IF(C998="HSA/FSA",0,""))))))</f>
        <v/>
      </c>
      <c r="H998" s="5" t="n"/>
      <c r="I998" s="5" t="n"/>
    </row>
    <row r="999" ht="16" customHeight="1">
      <c r="A999" s="3" t="n"/>
      <c r="B999" s="3" t="n"/>
      <c r="C999" s="3" t="n"/>
      <c r="D999" s="3" t="n"/>
      <c r="E999" s="4" t="n"/>
      <c r="F999" s="4" t="n"/>
      <c r="G999" s="4">
        <f>IF(C999="Food",IF(AND(E999&lt;&gt;"",F999&lt;&gt;""),E999-F999,""),IF(C999="Specialty",IF(E999&lt;&gt;"",E999,""),IF(C999="Medical",IF(E999&lt;&gt;"",E999,""),IF(C999="Travel",IF(E999&lt;&gt;"",E999,""),IF(C999="Mileage",IF(E999&lt;&gt;"",E999,""),IF(C999="HSA/FSA",0,""))))))</f>
        <v/>
      </c>
      <c r="H999" s="3" t="n"/>
      <c r="I999" s="3" t="n"/>
    </row>
    <row r="1000" ht="16" customHeight="1">
      <c r="A1000" s="5" t="n"/>
      <c r="B1000" s="5" t="n"/>
      <c r="C1000" s="5" t="n"/>
      <c r="D1000" s="5" t="n"/>
      <c r="E1000" s="6" t="n"/>
      <c r="F1000" s="6" t="n"/>
      <c r="G1000" s="6">
        <f>IF(C1000="Food",IF(AND(E1000&lt;&gt;"",F1000&lt;&gt;""),E1000-F1000,""),IF(C1000="Specialty",IF(E1000&lt;&gt;"",E1000,""),IF(C1000="Medical",IF(E1000&lt;&gt;"",E1000,""),IF(C1000="Travel",IF(E1000&lt;&gt;"",E1000,""),IF(C1000="Mileage",IF(E1000&lt;&gt;"",E1000,""),IF(C1000="HSA/FSA",0,""))))))</f>
        <v/>
      </c>
      <c r="H1000" s="5" t="n"/>
      <c r="I1000" s="5" t="n"/>
    </row>
    <row r="1001" ht="16" customHeight="1">
      <c r="A1001" s="3" t="n"/>
      <c r="B1001" s="3" t="n"/>
      <c r="C1001" s="3" t="n"/>
      <c r="D1001" s="3" t="n"/>
      <c r="E1001" s="4" t="n"/>
      <c r="F1001" s="4" t="n"/>
      <c r="G1001" s="4">
        <f>IF(C1001="Food",IF(AND(E1001&lt;&gt;"",F1001&lt;&gt;""),E1001-F1001,""),IF(C1001="Specialty",IF(E1001&lt;&gt;"",E1001,""),IF(C1001="Medical",IF(E1001&lt;&gt;"",E1001,""),IF(C1001="Travel",IF(E1001&lt;&gt;"",E1001,""),IF(C1001="Mileage",IF(E1001&lt;&gt;"",E1001,""),IF(C1001="HSA/FSA",0,""))))))</f>
        <v/>
      </c>
      <c r="H1001" s="3" t="n"/>
      <c r="I1001" s="3" t="n"/>
    </row>
    <row r="1002" ht="16" customHeight="1">
      <c r="A1002" s="5" t="n"/>
      <c r="B1002" s="5" t="n"/>
      <c r="C1002" s="5" t="n"/>
      <c r="D1002" s="5" t="n"/>
      <c r="E1002" s="6" t="n"/>
      <c r="F1002" s="6" t="n"/>
      <c r="G1002" s="6">
        <f>IF(C1002="Food",IF(AND(E1002&lt;&gt;"",F1002&lt;&gt;""),E1002-F1002,""),IF(C1002="Specialty",IF(E1002&lt;&gt;"",E1002,""),IF(C1002="Medical",IF(E1002&lt;&gt;"",E1002,""),IF(C1002="Travel",IF(E1002&lt;&gt;"",E1002,""),IF(C1002="Mileage",IF(E1002&lt;&gt;"",E1002,""),IF(C1002="HSA/FSA",0,""))))))</f>
        <v/>
      </c>
      <c r="H1002" s="5" t="n"/>
      <c r="I1002" s="5" t="n"/>
    </row>
  </sheetData>
  <mergeCells count="1">
    <mergeCell ref="A1:I1"/>
  </mergeCells>
  <dataValidations count="2">
    <dataValidation sqref="C3:C1002" showDropDown="0" showInputMessage="0" showErrorMessage="1" allowBlank="1" errorTitle="Invalid Category" error="Choose: Food, Specialty, Medical, Mileage, Travel, or HSA/FSA" type="list">
      <formula1>"Food,Specialty,Medical,Mileage,Travel,HSA/FSA"</formula1>
    </dataValidation>
    <dataValidation sqref="H3:H1002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22" customWidth="1" min="8" max="8"/>
  </cols>
  <sheetData>
    <row r="1" ht="28" customHeight="1">
      <c r="A1" s="1" t="inlineStr">
        <is>
          <t>Gluten Hero — Quarterly Celiac Spending Audit  |  Quarterly Summary</t>
        </is>
      </c>
    </row>
    <row r="2" ht="18" customHeight="1">
      <c r="A2" s="7" t="inlineStr">
        <is>
          <t>Totals auto-calculate from the Transactions sheet. Run at end of each quarter: March 31 · June 30 · September 30 · December 31</t>
        </is>
      </c>
    </row>
    <row r="3" ht="22" customHeight="1">
      <c r="A3" s="8" t="inlineStr">
        <is>
          <t>Q1 (Jan–Mar)</t>
        </is>
      </c>
      <c r="B3" s="9" t="n"/>
      <c r="C3" s="9" t="n"/>
      <c r="D3" s="9" t="n"/>
      <c r="E3" s="9" t="n"/>
      <c r="F3" s="9" t="n"/>
      <c r="G3" s="9" t="n"/>
      <c r="H3" s="9" t="n"/>
    </row>
    <row r="4" ht="28" customHeight="1">
      <c r="A4" s="10" t="inlineStr">
        <is>
          <t>Category</t>
        </is>
      </c>
      <c r="B4" s="10" t="inlineStr">
        <is>
          <t># Transactions</t>
        </is>
      </c>
      <c r="C4" s="10" t="inlineStr">
        <is>
          <t>Gross GF Spend ($)</t>
        </is>
      </c>
      <c r="D4" s="10" t="inlineStr">
        <is>
          <t>Conventional Equiv ($)</t>
        </is>
      </c>
      <c r="E4" s="10" t="inlineStr">
        <is>
          <t>Deductible Amount ($)</t>
        </is>
      </c>
      <c r="F4" s="10" t="inlineStr">
        <is>
          <t>HSA/FSA Reimbursed ($)</t>
        </is>
      </c>
      <c r="G4" s="10" t="inlineStr">
        <is>
          <t>Net Deductible ($)</t>
        </is>
      </c>
      <c r="H4" s="10" t="inlineStr">
        <is>
          <t>Notes</t>
        </is>
      </c>
    </row>
    <row r="5">
      <c r="A5" s="3" t="inlineStr">
        <is>
          <t>Food</t>
        </is>
      </c>
      <c r="B5" s="11">
        <f>COUNTIFS(Transactions!C:C,"Food",Transactions!A:A,"&gt;=2026-01-01",Transactions!A:A,"&lt;=2026-03-31")</f>
        <v/>
      </c>
      <c r="C5" s="4">
        <f>SUMIFS(Transactions!E:E,Transactions!C:C,"Food",Transactions!A:A,"&gt;=2026-01-01",Transactions!A:A,"&lt;=2026-03-31")</f>
        <v/>
      </c>
      <c r="D5" s="4">
        <f>SUMIFS(Transactions!F:F,Transactions!C:C,"Food",Transactions!A:A,"&gt;=2026-01-01",Transactions!A:A,"&lt;=2026-03-31")</f>
        <v/>
      </c>
      <c r="E5" s="4">
        <f>SUMIFS(Transactions!G:G,Transactions!C:C,"Food",Transactions!A:A,"&gt;=2026-01-01",Transactions!A:A,"&lt;=2026-03-31")</f>
        <v/>
      </c>
      <c r="F5" s="4">
        <f>SUMIFS(Transactions!E:E,Transactions!C:C,"Food",Transactions!H:H,"Yes",Transactions!A:A,"&gt;=2026-01-01",Transactions!A:A,"&lt;=2026-03-31")</f>
        <v/>
      </c>
      <c r="G5" s="4">
        <f>E5-F5</f>
        <v/>
      </c>
      <c r="H5" s="3" t="inlineStr"/>
    </row>
    <row r="6">
      <c r="A6" s="5" t="inlineStr">
        <is>
          <t>Specialty</t>
        </is>
      </c>
      <c r="B6" s="12">
        <f>COUNTIFS(Transactions!C:C,"Specialty",Transactions!A:A,"&gt;=2026-01-01",Transactions!A:A,"&lt;=2026-03-31")</f>
        <v/>
      </c>
      <c r="C6" s="6">
        <f>SUMIFS(Transactions!E:E,Transactions!C:C,"Specialty",Transactions!A:A,"&gt;=2026-01-01",Transactions!A:A,"&lt;=2026-03-31")</f>
        <v/>
      </c>
      <c r="D6" s="6">
        <f>SUMIFS(Transactions!F:F,Transactions!C:C,"Specialty",Transactions!A:A,"&gt;=2026-01-01",Transactions!A:A,"&lt;=2026-03-31")</f>
        <v/>
      </c>
      <c r="E6" s="6">
        <f>SUMIFS(Transactions!G:G,Transactions!C:C,"Specialty",Transactions!A:A,"&gt;=2026-01-01",Transactions!A:A,"&lt;=2026-03-31")</f>
        <v/>
      </c>
      <c r="F6" s="6">
        <f>SUMIFS(Transactions!E:E,Transactions!C:C,"Specialty",Transactions!H:H,"Yes",Transactions!A:A,"&gt;=2026-01-01",Transactions!A:A,"&lt;=2026-03-31")</f>
        <v/>
      </c>
      <c r="G6" s="6">
        <f>E6-F6</f>
        <v/>
      </c>
      <c r="H6" s="5" t="inlineStr"/>
    </row>
    <row r="7">
      <c r="A7" s="3" t="inlineStr">
        <is>
          <t>Medical</t>
        </is>
      </c>
      <c r="B7" s="11">
        <f>COUNTIFS(Transactions!C:C,"Medical",Transactions!A:A,"&gt;=2026-01-01",Transactions!A:A,"&lt;=2026-03-31")</f>
        <v/>
      </c>
      <c r="C7" s="4">
        <f>SUMIFS(Transactions!E:E,Transactions!C:C,"Medical",Transactions!A:A,"&gt;=2026-01-01",Transactions!A:A,"&lt;=2026-03-31")</f>
        <v/>
      </c>
      <c r="D7" s="4">
        <f>SUMIFS(Transactions!F:F,Transactions!C:C,"Medical",Transactions!A:A,"&gt;=2026-01-01",Transactions!A:A,"&lt;=2026-03-31")</f>
        <v/>
      </c>
      <c r="E7" s="4">
        <f>SUMIFS(Transactions!G:G,Transactions!C:C,"Medical",Transactions!A:A,"&gt;=2026-01-01",Transactions!A:A,"&lt;=2026-03-31")</f>
        <v/>
      </c>
      <c r="F7" s="4">
        <f>SUMIFS(Transactions!E:E,Transactions!C:C,"Medical",Transactions!H:H,"Yes",Transactions!A:A,"&gt;=2026-01-01",Transactions!A:A,"&lt;=2026-03-31")</f>
        <v/>
      </c>
      <c r="G7" s="4">
        <f>E7-F7</f>
        <v/>
      </c>
      <c r="H7" s="3" t="inlineStr"/>
    </row>
    <row r="8">
      <c r="A8" s="5" t="inlineStr">
        <is>
          <t>Mileage</t>
        </is>
      </c>
      <c r="B8" s="12">
        <f>COUNTIFS(Transactions!C:C,"Mileage",Transactions!A:A,"&gt;=2026-01-01",Transactions!A:A,"&lt;=2026-03-31")</f>
        <v/>
      </c>
      <c r="C8" s="6">
        <f>SUMIFS(Transactions!E:E,Transactions!C:C,"Mileage",Transactions!A:A,"&gt;=2026-01-01",Transactions!A:A,"&lt;=2026-03-31")</f>
        <v/>
      </c>
      <c r="D8" s="6">
        <f>SUMIFS(Transactions!F:F,Transactions!C:C,"Mileage",Transactions!A:A,"&gt;=2026-01-01",Transactions!A:A,"&lt;=2026-03-31")</f>
        <v/>
      </c>
      <c r="E8" s="6">
        <f>SUMIFS(Transactions!G:G,Transactions!C:C,"Mileage",Transactions!A:A,"&gt;=2026-01-01",Transactions!A:A,"&lt;=2026-03-31")</f>
        <v/>
      </c>
      <c r="F8" s="6">
        <f>SUMIFS(Transactions!E:E,Transactions!C:C,"Mileage",Transactions!H:H,"Yes",Transactions!A:A,"&gt;=2026-01-01",Transactions!A:A,"&lt;=2026-03-31")</f>
        <v/>
      </c>
      <c r="G8" s="6">
        <f>E8-F8</f>
        <v/>
      </c>
      <c r="H8" s="5" t="inlineStr"/>
    </row>
    <row r="9">
      <c r="A9" s="3" t="inlineStr">
        <is>
          <t>Travel</t>
        </is>
      </c>
      <c r="B9" s="11">
        <f>COUNTIFS(Transactions!C:C,"Travel",Transactions!A:A,"&gt;=2026-01-01",Transactions!A:A,"&lt;=2026-03-31")</f>
        <v/>
      </c>
      <c r="C9" s="4">
        <f>SUMIFS(Transactions!E:E,Transactions!C:C,"Travel",Transactions!A:A,"&gt;=2026-01-01",Transactions!A:A,"&lt;=2026-03-31")</f>
        <v/>
      </c>
      <c r="D9" s="4">
        <f>SUMIFS(Transactions!F:F,Transactions!C:C,"Travel",Transactions!A:A,"&gt;=2026-01-01",Transactions!A:A,"&lt;=2026-03-31")</f>
        <v/>
      </c>
      <c r="E9" s="4">
        <f>SUMIFS(Transactions!G:G,Transactions!C:C,"Travel",Transactions!A:A,"&gt;=2026-01-01",Transactions!A:A,"&lt;=2026-03-31")</f>
        <v/>
      </c>
      <c r="F9" s="4">
        <f>SUMIFS(Transactions!E:E,Transactions!C:C,"Travel",Transactions!H:H,"Yes",Transactions!A:A,"&gt;=2026-01-01",Transactions!A:A,"&lt;=2026-03-31")</f>
        <v/>
      </c>
      <c r="G9" s="4">
        <f>E9-F9</f>
        <v/>
      </c>
      <c r="H9" s="3" t="inlineStr"/>
    </row>
    <row r="10" ht="20" customHeight="1">
      <c r="A10" s="13" t="inlineStr">
        <is>
          <t>QUARTER TOTAL</t>
        </is>
      </c>
      <c r="B10" s="13">
        <f>SUM(B5:B9)</f>
        <v/>
      </c>
      <c r="C10" s="14">
        <f>SUM(C5:C9)</f>
        <v/>
      </c>
      <c r="D10" s="14">
        <f>SUM(D5:D9)</f>
        <v/>
      </c>
      <c r="E10" s="14">
        <f>SUM(E5:E9)</f>
        <v/>
      </c>
      <c r="F10" s="14">
        <f>SUM(F5:F9)</f>
        <v/>
      </c>
      <c r="G10" s="14">
        <f>SUM(G5:G9)</f>
        <v/>
      </c>
      <c r="H10" s="13" t="inlineStr"/>
    </row>
    <row r="12" ht="22" customHeight="1">
      <c r="A12" s="8" t="inlineStr">
        <is>
          <t>Q2 (Apr–Jun)</t>
        </is>
      </c>
      <c r="B12" s="9" t="n"/>
      <c r="C12" s="9" t="n"/>
      <c r="D12" s="9" t="n"/>
      <c r="E12" s="9" t="n"/>
      <c r="F12" s="9" t="n"/>
      <c r="G12" s="9" t="n"/>
      <c r="H12" s="9" t="n"/>
    </row>
    <row r="13" ht="28" customHeight="1">
      <c r="A13" s="10" t="inlineStr">
        <is>
          <t>Category</t>
        </is>
      </c>
      <c r="B13" s="10" t="inlineStr">
        <is>
          <t># Transactions</t>
        </is>
      </c>
      <c r="C13" s="10" t="inlineStr">
        <is>
          <t>Gross GF Spend ($)</t>
        </is>
      </c>
      <c r="D13" s="10" t="inlineStr">
        <is>
          <t>Conventional Equiv ($)</t>
        </is>
      </c>
      <c r="E13" s="10" t="inlineStr">
        <is>
          <t>Deductible Amount ($)</t>
        </is>
      </c>
      <c r="F13" s="10" t="inlineStr">
        <is>
          <t>HSA/FSA Reimbursed ($)</t>
        </is>
      </c>
      <c r="G13" s="10" t="inlineStr">
        <is>
          <t>Net Deductible ($)</t>
        </is>
      </c>
      <c r="H13" s="10" t="inlineStr">
        <is>
          <t>Notes</t>
        </is>
      </c>
    </row>
    <row r="14">
      <c r="A14" s="3" t="inlineStr">
        <is>
          <t>Food</t>
        </is>
      </c>
      <c r="B14" s="11">
        <f>COUNTIFS(Transactions!C:C,"Food",Transactions!A:A,"&gt;=2026-04-01",Transactions!A:A,"&lt;=2026-06-30")</f>
        <v/>
      </c>
      <c r="C14" s="4">
        <f>SUMIFS(Transactions!E:E,Transactions!C:C,"Food",Transactions!A:A,"&gt;=2026-04-01",Transactions!A:A,"&lt;=2026-06-30")</f>
        <v/>
      </c>
      <c r="D14" s="4">
        <f>SUMIFS(Transactions!F:F,Transactions!C:C,"Food",Transactions!A:A,"&gt;=2026-04-01",Transactions!A:A,"&lt;=2026-06-30")</f>
        <v/>
      </c>
      <c r="E14" s="4">
        <f>SUMIFS(Transactions!G:G,Transactions!C:C,"Food",Transactions!A:A,"&gt;=2026-04-01",Transactions!A:A,"&lt;=2026-06-30")</f>
        <v/>
      </c>
      <c r="F14" s="4">
        <f>SUMIFS(Transactions!E:E,Transactions!C:C,"Food",Transactions!H:H,"Yes",Transactions!A:A,"&gt;=2026-04-01",Transactions!A:A,"&lt;=2026-06-30")</f>
        <v/>
      </c>
      <c r="G14" s="4">
        <f>E14-F14</f>
        <v/>
      </c>
      <c r="H14" s="3" t="inlineStr"/>
    </row>
    <row r="15">
      <c r="A15" s="5" t="inlineStr">
        <is>
          <t>Specialty</t>
        </is>
      </c>
      <c r="B15" s="12">
        <f>COUNTIFS(Transactions!C:C,"Specialty",Transactions!A:A,"&gt;=2026-04-01",Transactions!A:A,"&lt;=2026-06-30")</f>
        <v/>
      </c>
      <c r="C15" s="6">
        <f>SUMIFS(Transactions!E:E,Transactions!C:C,"Specialty",Transactions!A:A,"&gt;=2026-04-01",Transactions!A:A,"&lt;=2026-06-30")</f>
        <v/>
      </c>
      <c r="D15" s="6">
        <f>SUMIFS(Transactions!F:F,Transactions!C:C,"Specialty",Transactions!A:A,"&gt;=2026-04-01",Transactions!A:A,"&lt;=2026-06-30")</f>
        <v/>
      </c>
      <c r="E15" s="6">
        <f>SUMIFS(Transactions!G:G,Transactions!C:C,"Specialty",Transactions!A:A,"&gt;=2026-04-01",Transactions!A:A,"&lt;=2026-06-30")</f>
        <v/>
      </c>
      <c r="F15" s="6">
        <f>SUMIFS(Transactions!E:E,Transactions!C:C,"Specialty",Transactions!H:H,"Yes",Transactions!A:A,"&gt;=2026-04-01",Transactions!A:A,"&lt;=2026-06-30")</f>
        <v/>
      </c>
      <c r="G15" s="6">
        <f>E15-F15</f>
        <v/>
      </c>
      <c r="H15" s="5" t="inlineStr"/>
    </row>
    <row r="16">
      <c r="A16" s="3" t="inlineStr">
        <is>
          <t>Medical</t>
        </is>
      </c>
      <c r="B16" s="11">
        <f>COUNTIFS(Transactions!C:C,"Medical",Transactions!A:A,"&gt;=2026-04-01",Transactions!A:A,"&lt;=2026-06-30")</f>
        <v/>
      </c>
      <c r="C16" s="4">
        <f>SUMIFS(Transactions!E:E,Transactions!C:C,"Medical",Transactions!A:A,"&gt;=2026-04-01",Transactions!A:A,"&lt;=2026-06-30")</f>
        <v/>
      </c>
      <c r="D16" s="4">
        <f>SUMIFS(Transactions!F:F,Transactions!C:C,"Medical",Transactions!A:A,"&gt;=2026-04-01",Transactions!A:A,"&lt;=2026-06-30")</f>
        <v/>
      </c>
      <c r="E16" s="4">
        <f>SUMIFS(Transactions!G:G,Transactions!C:C,"Medical",Transactions!A:A,"&gt;=2026-04-01",Transactions!A:A,"&lt;=2026-06-30")</f>
        <v/>
      </c>
      <c r="F16" s="4">
        <f>SUMIFS(Transactions!E:E,Transactions!C:C,"Medical",Transactions!H:H,"Yes",Transactions!A:A,"&gt;=2026-04-01",Transactions!A:A,"&lt;=2026-06-30")</f>
        <v/>
      </c>
      <c r="G16" s="4">
        <f>E16-F16</f>
        <v/>
      </c>
      <c r="H16" s="3" t="inlineStr"/>
    </row>
    <row r="17">
      <c r="A17" s="5" t="inlineStr">
        <is>
          <t>Mileage</t>
        </is>
      </c>
      <c r="B17" s="12">
        <f>COUNTIFS(Transactions!C:C,"Mileage",Transactions!A:A,"&gt;=2026-04-01",Transactions!A:A,"&lt;=2026-06-30")</f>
        <v/>
      </c>
      <c r="C17" s="6">
        <f>SUMIFS(Transactions!E:E,Transactions!C:C,"Mileage",Transactions!A:A,"&gt;=2026-04-01",Transactions!A:A,"&lt;=2026-06-30")</f>
        <v/>
      </c>
      <c r="D17" s="6">
        <f>SUMIFS(Transactions!F:F,Transactions!C:C,"Mileage",Transactions!A:A,"&gt;=2026-04-01",Transactions!A:A,"&lt;=2026-06-30")</f>
        <v/>
      </c>
      <c r="E17" s="6">
        <f>SUMIFS(Transactions!G:G,Transactions!C:C,"Mileage",Transactions!A:A,"&gt;=2026-04-01",Transactions!A:A,"&lt;=2026-06-30")</f>
        <v/>
      </c>
      <c r="F17" s="6">
        <f>SUMIFS(Transactions!E:E,Transactions!C:C,"Mileage",Transactions!H:H,"Yes",Transactions!A:A,"&gt;=2026-04-01",Transactions!A:A,"&lt;=2026-06-30")</f>
        <v/>
      </c>
      <c r="G17" s="6">
        <f>E17-F17</f>
        <v/>
      </c>
      <c r="H17" s="5" t="inlineStr"/>
    </row>
    <row r="18">
      <c r="A18" s="3" t="inlineStr">
        <is>
          <t>Travel</t>
        </is>
      </c>
      <c r="B18" s="11">
        <f>COUNTIFS(Transactions!C:C,"Travel",Transactions!A:A,"&gt;=2026-04-01",Transactions!A:A,"&lt;=2026-06-30")</f>
        <v/>
      </c>
      <c r="C18" s="4">
        <f>SUMIFS(Transactions!E:E,Transactions!C:C,"Travel",Transactions!A:A,"&gt;=2026-04-01",Transactions!A:A,"&lt;=2026-06-30")</f>
        <v/>
      </c>
      <c r="D18" s="4">
        <f>SUMIFS(Transactions!F:F,Transactions!C:C,"Travel",Transactions!A:A,"&gt;=2026-04-01",Transactions!A:A,"&lt;=2026-06-30")</f>
        <v/>
      </c>
      <c r="E18" s="4">
        <f>SUMIFS(Transactions!G:G,Transactions!C:C,"Travel",Transactions!A:A,"&gt;=2026-04-01",Transactions!A:A,"&lt;=2026-06-30")</f>
        <v/>
      </c>
      <c r="F18" s="4">
        <f>SUMIFS(Transactions!E:E,Transactions!C:C,"Travel",Transactions!H:H,"Yes",Transactions!A:A,"&gt;=2026-04-01",Transactions!A:A,"&lt;=2026-06-30")</f>
        <v/>
      </c>
      <c r="G18" s="4">
        <f>E18-F18</f>
        <v/>
      </c>
      <c r="H18" s="3" t="inlineStr"/>
    </row>
    <row r="19" ht="20" customHeight="1">
      <c r="A19" s="13" t="inlineStr">
        <is>
          <t>QUARTER TOTAL</t>
        </is>
      </c>
      <c r="B19" s="13">
        <f>SUM(B14:B18)</f>
        <v/>
      </c>
      <c r="C19" s="14">
        <f>SUM(C14:C18)</f>
        <v/>
      </c>
      <c r="D19" s="14">
        <f>SUM(D14:D18)</f>
        <v/>
      </c>
      <c r="E19" s="14">
        <f>SUM(E14:E18)</f>
        <v/>
      </c>
      <c r="F19" s="14">
        <f>SUM(F14:F18)</f>
        <v/>
      </c>
      <c r="G19" s="14">
        <f>SUM(G14:G18)</f>
        <v/>
      </c>
      <c r="H19" s="13" t="inlineStr"/>
    </row>
    <row r="21" ht="22" customHeight="1">
      <c r="A21" s="8" t="inlineStr">
        <is>
          <t>Q3 (Jul–Sep)</t>
        </is>
      </c>
      <c r="B21" s="9" t="n"/>
      <c r="C21" s="9" t="n"/>
      <c r="D21" s="9" t="n"/>
      <c r="E21" s="9" t="n"/>
      <c r="F21" s="9" t="n"/>
      <c r="G21" s="9" t="n"/>
      <c r="H21" s="9" t="n"/>
    </row>
    <row r="22" ht="28" customHeight="1">
      <c r="A22" s="10" t="inlineStr">
        <is>
          <t>Category</t>
        </is>
      </c>
      <c r="B22" s="10" t="inlineStr">
        <is>
          <t># Transactions</t>
        </is>
      </c>
      <c r="C22" s="10" t="inlineStr">
        <is>
          <t>Gross GF Spend ($)</t>
        </is>
      </c>
      <c r="D22" s="10" t="inlineStr">
        <is>
          <t>Conventional Equiv ($)</t>
        </is>
      </c>
      <c r="E22" s="10" t="inlineStr">
        <is>
          <t>Deductible Amount ($)</t>
        </is>
      </c>
      <c r="F22" s="10" t="inlineStr">
        <is>
          <t>HSA/FSA Reimbursed ($)</t>
        </is>
      </c>
      <c r="G22" s="10" t="inlineStr">
        <is>
          <t>Net Deductible ($)</t>
        </is>
      </c>
      <c r="H22" s="10" t="inlineStr">
        <is>
          <t>Notes</t>
        </is>
      </c>
    </row>
    <row r="23">
      <c r="A23" s="3" t="inlineStr">
        <is>
          <t>Food</t>
        </is>
      </c>
      <c r="B23" s="11">
        <f>COUNTIFS(Transactions!C:C,"Food",Transactions!A:A,"&gt;=2026-07-01",Transactions!A:A,"&lt;=2026-09-30")</f>
        <v/>
      </c>
      <c r="C23" s="4">
        <f>SUMIFS(Transactions!E:E,Transactions!C:C,"Food",Transactions!A:A,"&gt;=2026-07-01",Transactions!A:A,"&lt;=2026-09-30")</f>
        <v/>
      </c>
      <c r="D23" s="4">
        <f>SUMIFS(Transactions!F:F,Transactions!C:C,"Food",Transactions!A:A,"&gt;=2026-07-01",Transactions!A:A,"&lt;=2026-09-30")</f>
        <v/>
      </c>
      <c r="E23" s="4">
        <f>SUMIFS(Transactions!G:G,Transactions!C:C,"Food",Transactions!A:A,"&gt;=2026-07-01",Transactions!A:A,"&lt;=2026-09-30")</f>
        <v/>
      </c>
      <c r="F23" s="4">
        <f>SUMIFS(Transactions!E:E,Transactions!C:C,"Food",Transactions!H:H,"Yes",Transactions!A:A,"&gt;=2026-07-01",Transactions!A:A,"&lt;=2026-09-30")</f>
        <v/>
      </c>
      <c r="G23" s="4">
        <f>E23-F23</f>
        <v/>
      </c>
      <c r="H23" s="3" t="inlineStr"/>
    </row>
    <row r="24">
      <c r="A24" s="5" t="inlineStr">
        <is>
          <t>Specialty</t>
        </is>
      </c>
      <c r="B24" s="12">
        <f>COUNTIFS(Transactions!C:C,"Specialty",Transactions!A:A,"&gt;=2026-07-01",Transactions!A:A,"&lt;=2026-09-30")</f>
        <v/>
      </c>
      <c r="C24" s="6">
        <f>SUMIFS(Transactions!E:E,Transactions!C:C,"Specialty",Transactions!A:A,"&gt;=2026-07-01",Transactions!A:A,"&lt;=2026-09-30")</f>
        <v/>
      </c>
      <c r="D24" s="6">
        <f>SUMIFS(Transactions!F:F,Transactions!C:C,"Specialty",Transactions!A:A,"&gt;=2026-07-01",Transactions!A:A,"&lt;=2026-09-30")</f>
        <v/>
      </c>
      <c r="E24" s="6">
        <f>SUMIFS(Transactions!G:G,Transactions!C:C,"Specialty",Transactions!A:A,"&gt;=2026-07-01",Transactions!A:A,"&lt;=2026-09-30")</f>
        <v/>
      </c>
      <c r="F24" s="6">
        <f>SUMIFS(Transactions!E:E,Transactions!C:C,"Specialty",Transactions!H:H,"Yes",Transactions!A:A,"&gt;=2026-07-01",Transactions!A:A,"&lt;=2026-09-30")</f>
        <v/>
      </c>
      <c r="G24" s="6">
        <f>E24-F24</f>
        <v/>
      </c>
      <c r="H24" s="5" t="inlineStr"/>
    </row>
    <row r="25">
      <c r="A25" s="3" t="inlineStr">
        <is>
          <t>Medical</t>
        </is>
      </c>
      <c r="B25" s="11">
        <f>COUNTIFS(Transactions!C:C,"Medical",Transactions!A:A,"&gt;=2026-07-01",Transactions!A:A,"&lt;=2026-09-30")</f>
        <v/>
      </c>
      <c r="C25" s="4">
        <f>SUMIFS(Transactions!E:E,Transactions!C:C,"Medical",Transactions!A:A,"&gt;=2026-07-01",Transactions!A:A,"&lt;=2026-09-30")</f>
        <v/>
      </c>
      <c r="D25" s="4">
        <f>SUMIFS(Transactions!F:F,Transactions!C:C,"Medical",Transactions!A:A,"&gt;=2026-07-01",Transactions!A:A,"&lt;=2026-09-30")</f>
        <v/>
      </c>
      <c r="E25" s="4">
        <f>SUMIFS(Transactions!G:G,Transactions!C:C,"Medical",Transactions!A:A,"&gt;=2026-07-01",Transactions!A:A,"&lt;=2026-09-30")</f>
        <v/>
      </c>
      <c r="F25" s="4">
        <f>SUMIFS(Transactions!E:E,Transactions!C:C,"Medical",Transactions!H:H,"Yes",Transactions!A:A,"&gt;=2026-07-01",Transactions!A:A,"&lt;=2026-09-30")</f>
        <v/>
      </c>
      <c r="G25" s="4">
        <f>E25-F25</f>
        <v/>
      </c>
      <c r="H25" s="3" t="inlineStr"/>
    </row>
    <row r="26">
      <c r="A26" s="5" t="inlineStr">
        <is>
          <t>Mileage</t>
        </is>
      </c>
      <c r="B26" s="12">
        <f>COUNTIFS(Transactions!C:C,"Mileage",Transactions!A:A,"&gt;=2026-07-01",Transactions!A:A,"&lt;=2026-09-30")</f>
        <v/>
      </c>
      <c r="C26" s="6">
        <f>SUMIFS(Transactions!E:E,Transactions!C:C,"Mileage",Transactions!A:A,"&gt;=2026-07-01",Transactions!A:A,"&lt;=2026-09-30")</f>
        <v/>
      </c>
      <c r="D26" s="6">
        <f>SUMIFS(Transactions!F:F,Transactions!C:C,"Mileage",Transactions!A:A,"&gt;=2026-07-01",Transactions!A:A,"&lt;=2026-09-30")</f>
        <v/>
      </c>
      <c r="E26" s="6">
        <f>SUMIFS(Transactions!G:G,Transactions!C:C,"Mileage",Transactions!A:A,"&gt;=2026-07-01",Transactions!A:A,"&lt;=2026-09-30")</f>
        <v/>
      </c>
      <c r="F26" s="6">
        <f>SUMIFS(Transactions!E:E,Transactions!C:C,"Mileage",Transactions!H:H,"Yes",Transactions!A:A,"&gt;=2026-07-01",Transactions!A:A,"&lt;=2026-09-30")</f>
        <v/>
      </c>
      <c r="G26" s="6">
        <f>E26-F26</f>
        <v/>
      </c>
      <c r="H26" s="5" t="inlineStr"/>
    </row>
    <row r="27">
      <c r="A27" s="3" t="inlineStr">
        <is>
          <t>Travel</t>
        </is>
      </c>
      <c r="B27" s="11">
        <f>COUNTIFS(Transactions!C:C,"Travel",Transactions!A:A,"&gt;=2026-07-01",Transactions!A:A,"&lt;=2026-09-30")</f>
        <v/>
      </c>
      <c r="C27" s="4">
        <f>SUMIFS(Transactions!E:E,Transactions!C:C,"Travel",Transactions!A:A,"&gt;=2026-07-01",Transactions!A:A,"&lt;=2026-09-30")</f>
        <v/>
      </c>
      <c r="D27" s="4">
        <f>SUMIFS(Transactions!F:F,Transactions!C:C,"Travel",Transactions!A:A,"&gt;=2026-07-01",Transactions!A:A,"&lt;=2026-09-30")</f>
        <v/>
      </c>
      <c r="E27" s="4">
        <f>SUMIFS(Transactions!G:G,Transactions!C:C,"Travel",Transactions!A:A,"&gt;=2026-07-01",Transactions!A:A,"&lt;=2026-09-30")</f>
        <v/>
      </c>
      <c r="F27" s="4">
        <f>SUMIFS(Transactions!E:E,Transactions!C:C,"Travel",Transactions!H:H,"Yes",Transactions!A:A,"&gt;=2026-07-01",Transactions!A:A,"&lt;=2026-09-30")</f>
        <v/>
      </c>
      <c r="G27" s="4">
        <f>E27-F27</f>
        <v/>
      </c>
      <c r="H27" s="3" t="inlineStr"/>
    </row>
    <row r="28" ht="20" customHeight="1">
      <c r="A28" s="13" t="inlineStr">
        <is>
          <t>QUARTER TOTAL</t>
        </is>
      </c>
      <c r="B28" s="13">
        <f>SUM(B23:B27)</f>
        <v/>
      </c>
      <c r="C28" s="14">
        <f>SUM(C23:C27)</f>
        <v/>
      </c>
      <c r="D28" s="14">
        <f>SUM(D23:D27)</f>
        <v/>
      </c>
      <c r="E28" s="14">
        <f>SUM(E23:E27)</f>
        <v/>
      </c>
      <c r="F28" s="14">
        <f>SUM(F23:F27)</f>
        <v/>
      </c>
      <c r="G28" s="14">
        <f>SUM(G23:G27)</f>
        <v/>
      </c>
      <c r="H28" s="13" t="inlineStr"/>
    </row>
    <row r="30" ht="22" customHeight="1">
      <c r="A30" s="8" t="inlineStr">
        <is>
          <t>Q4 (Oct–Dec)</t>
        </is>
      </c>
      <c r="B30" s="9" t="n"/>
      <c r="C30" s="9" t="n"/>
      <c r="D30" s="9" t="n"/>
      <c r="E30" s="9" t="n"/>
      <c r="F30" s="9" t="n"/>
      <c r="G30" s="9" t="n"/>
      <c r="H30" s="9" t="n"/>
    </row>
    <row r="31" ht="28" customHeight="1">
      <c r="A31" s="10" t="inlineStr">
        <is>
          <t>Category</t>
        </is>
      </c>
      <c r="B31" s="10" t="inlineStr">
        <is>
          <t># Transactions</t>
        </is>
      </c>
      <c r="C31" s="10" t="inlineStr">
        <is>
          <t>Gross GF Spend ($)</t>
        </is>
      </c>
      <c r="D31" s="10" t="inlineStr">
        <is>
          <t>Conventional Equiv ($)</t>
        </is>
      </c>
      <c r="E31" s="10" t="inlineStr">
        <is>
          <t>Deductible Amount ($)</t>
        </is>
      </c>
      <c r="F31" s="10" t="inlineStr">
        <is>
          <t>HSA/FSA Reimbursed ($)</t>
        </is>
      </c>
      <c r="G31" s="10" t="inlineStr">
        <is>
          <t>Net Deductible ($)</t>
        </is>
      </c>
      <c r="H31" s="10" t="inlineStr">
        <is>
          <t>Notes</t>
        </is>
      </c>
    </row>
    <row r="32">
      <c r="A32" s="3" t="inlineStr">
        <is>
          <t>Food</t>
        </is>
      </c>
      <c r="B32" s="11">
        <f>COUNTIFS(Transactions!C:C,"Food",Transactions!A:A,"&gt;=2026-10-01",Transactions!A:A,"&lt;=2026-12-31")</f>
        <v/>
      </c>
      <c r="C32" s="4">
        <f>SUMIFS(Transactions!E:E,Transactions!C:C,"Food",Transactions!A:A,"&gt;=2026-10-01",Transactions!A:A,"&lt;=2026-12-31")</f>
        <v/>
      </c>
      <c r="D32" s="4">
        <f>SUMIFS(Transactions!F:F,Transactions!C:C,"Food",Transactions!A:A,"&gt;=2026-10-01",Transactions!A:A,"&lt;=2026-12-31")</f>
        <v/>
      </c>
      <c r="E32" s="4">
        <f>SUMIFS(Transactions!G:G,Transactions!C:C,"Food",Transactions!A:A,"&gt;=2026-10-01",Transactions!A:A,"&lt;=2026-12-31")</f>
        <v/>
      </c>
      <c r="F32" s="4">
        <f>SUMIFS(Transactions!E:E,Transactions!C:C,"Food",Transactions!H:H,"Yes",Transactions!A:A,"&gt;=2026-10-01",Transactions!A:A,"&lt;=2026-12-31")</f>
        <v/>
      </c>
      <c r="G32" s="4">
        <f>E32-F32</f>
        <v/>
      </c>
      <c r="H32" s="3" t="inlineStr"/>
    </row>
    <row r="33">
      <c r="A33" s="5" t="inlineStr">
        <is>
          <t>Specialty</t>
        </is>
      </c>
      <c r="B33" s="12">
        <f>COUNTIFS(Transactions!C:C,"Specialty",Transactions!A:A,"&gt;=2026-10-01",Transactions!A:A,"&lt;=2026-12-31")</f>
        <v/>
      </c>
      <c r="C33" s="6">
        <f>SUMIFS(Transactions!E:E,Transactions!C:C,"Specialty",Transactions!A:A,"&gt;=2026-10-01",Transactions!A:A,"&lt;=2026-12-31")</f>
        <v/>
      </c>
      <c r="D33" s="6">
        <f>SUMIFS(Transactions!F:F,Transactions!C:C,"Specialty",Transactions!A:A,"&gt;=2026-10-01",Transactions!A:A,"&lt;=2026-12-31")</f>
        <v/>
      </c>
      <c r="E33" s="6">
        <f>SUMIFS(Transactions!G:G,Transactions!C:C,"Specialty",Transactions!A:A,"&gt;=2026-10-01",Transactions!A:A,"&lt;=2026-12-31")</f>
        <v/>
      </c>
      <c r="F33" s="6">
        <f>SUMIFS(Transactions!E:E,Transactions!C:C,"Specialty",Transactions!H:H,"Yes",Transactions!A:A,"&gt;=2026-10-01",Transactions!A:A,"&lt;=2026-12-31")</f>
        <v/>
      </c>
      <c r="G33" s="6">
        <f>E33-F33</f>
        <v/>
      </c>
      <c r="H33" s="5" t="inlineStr"/>
    </row>
    <row r="34">
      <c r="A34" s="3" t="inlineStr">
        <is>
          <t>Medical</t>
        </is>
      </c>
      <c r="B34" s="11">
        <f>COUNTIFS(Transactions!C:C,"Medical",Transactions!A:A,"&gt;=2026-10-01",Transactions!A:A,"&lt;=2026-12-31")</f>
        <v/>
      </c>
      <c r="C34" s="4">
        <f>SUMIFS(Transactions!E:E,Transactions!C:C,"Medical",Transactions!A:A,"&gt;=2026-10-01",Transactions!A:A,"&lt;=2026-12-31")</f>
        <v/>
      </c>
      <c r="D34" s="4">
        <f>SUMIFS(Transactions!F:F,Transactions!C:C,"Medical",Transactions!A:A,"&gt;=2026-10-01",Transactions!A:A,"&lt;=2026-12-31")</f>
        <v/>
      </c>
      <c r="E34" s="4">
        <f>SUMIFS(Transactions!G:G,Transactions!C:C,"Medical",Transactions!A:A,"&gt;=2026-10-01",Transactions!A:A,"&lt;=2026-12-31")</f>
        <v/>
      </c>
      <c r="F34" s="4">
        <f>SUMIFS(Transactions!E:E,Transactions!C:C,"Medical",Transactions!H:H,"Yes",Transactions!A:A,"&gt;=2026-10-01",Transactions!A:A,"&lt;=2026-12-31")</f>
        <v/>
      </c>
      <c r="G34" s="4">
        <f>E34-F34</f>
        <v/>
      </c>
      <c r="H34" s="3" t="inlineStr"/>
    </row>
    <row r="35">
      <c r="A35" s="5" t="inlineStr">
        <is>
          <t>Mileage</t>
        </is>
      </c>
      <c r="B35" s="12">
        <f>COUNTIFS(Transactions!C:C,"Mileage",Transactions!A:A,"&gt;=2026-10-01",Transactions!A:A,"&lt;=2026-12-31")</f>
        <v/>
      </c>
      <c r="C35" s="6">
        <f>SUMIFS(Transactions!E:E,Transactions!C:C,"Mileage",Transactions!A:A,"&gt;=2026-10-01",Transactions!A:A,"&lt;=2026-12-31")</f>
        <v/>
      </c>
      <c r="D35" s="6">
        <f>SUMIFS(Transactions!F:F,Transactions!C:C,"Mileage",Transactions!A:A,"&gt;=2026-10-01",Transactions!A:A,"&lt;=2026-12-31")</f>
        <v/>
      </c>
      <c r="E35" s="6">
        <f>SUMIFS(Transactions!G:G,Transactions!C:C,"Mileage",Transactions!A:A,"&gt;=2026-10-01",Transactions!A:A,"&lt;=2026-12-31")</f>
        <v/>
      </c>
      <c r="F35" s="6">
        <f>SUMIFS(Transactions!E:E,Transactions!C:C,"Mileage",Transactions!H:H,"Yes",Transactions!A:A,"&gt;=2026-10-01",Transactions!A:A,"&lt;=2026-12-31")</f>
        <v/>
      </c>
      <c r="G35" s="6">
        <f>E35-F35</f>
        <v/>
      </c>
      <c r="H35" s="5" t="inlineStr"/>
    </row>
    <row r="36">
      <c r="A36" s="3" t="inlineStr">
        <is>
          <t>Travel</t>
        </is>
      </c>
      <c r="B36" s="11">
        <f>COUNTIFS(Transactions!C:C,"Travel",Transactions!A:A,"&gt;=2026-10-01",Transactions!A:A,"&lt;=2026-12-31")</f>
        <v/>
      </c>
      <c r="C36" s="4">
        <f>SUMIFS(Transactions!E:E,Transactions!C:C,"Travel",Transactions!A:A,"&gt;=2026-10-01",Transactions!A:A,"&lt;=2026-12-31")</f>
        <v/>
      </c>
      <c r="D36" s="4">
        <f>SUMIFS(Transactions!F:F,Transactions!C:C,"Travel",Transactions!A:A,"&gt;=2026-10-01",Transactions!A:A,"&lt;=2026-12-31")</f>
        <v/>
      </c>
      <c r="E36" s="4">
        <f>SUMIFS(Transactions!G:G,Transactions!C:C,"Travel",Transactions!A:A,"&gt;=2026-10-01",Transactions!A:A,"&lt;=2026-12-31")</f>
        <v/>
      </c>
      <c r="F36" s="4">
        <f>SUMIFS(Transactions!E:E,Transactions!C:C,"Travel",Transactions!H:H,"Yes",Transactions!A:A,"&gt;=2026-10-01",Transactions!A:A,"&lt;=2026-12-31")</f>
        <v/>
      </c>
      <c r="G36" s="4">
        <f>E36-F36</f>
        <v/>
      </c>
      <c r="H36" s="3" t="inlineStr"/>
    </row>
    <row r="37" ht="20" customHeight="1">
      <c r="A37" s="13" t="inlineStr">
        <is>
          <t>QUARTER TOTAL</t>
        </is>
      </c>
      <c r="B37" s="13">
        <f>SUM(B32:B36)</f>
        <v/>
      </c>
      <c r="C37" s="14">
        <f>SUM(C32:C36)</f>
        <v/>
      </c>
      <c r="D37" s="14">
        <f>SUM(D32:D36)</f>
        <v/>
      </c>
      <c r="E37" s="14">
        <f>SUM(E32:E36)</f>
        <v/>
      </c>
      <c r="F37" s="14">
        <f>SUM(F32:F36)</f>
        <v/>
      </c>
      <c r="G37" s="14">
        <f>SUM(G32:G36)</f>
        <v/>
      </c>
      <c r="H37" s="13" t="inlineStr"/>
    </row>
  </sheetData>
  <mergeCells count="6">
    <mergeCell ref="A12:H12"/>
    <mergeCell ref="A3:H3"/>
    <mergeCell ref="A21:H21"/>
    <mergeCell ref="A30:H30"/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20" customWidth="1" min="3" max="3"/>
    <col width="20" customWidth="1" min="4" max="4"/>
    <col width="20" customWidth="1" min="5" max="5"/>
    <col width="28" customWidth="1" min="6" max="6"/>
  </cols>
  <sheetData>
    <row r="1" ht="28" customHeight="1">
      <c r="A1" s="1" t="inlineStr">
        <is>
          <t>Gluten Hero — Quarterly Celiac Spending Audit  |  Annual Summary</t>
        </is>
      </c>
    </row>
    <row r="2" ht="18" customHeight="1">
      <c r="A2" s="7" t="inlineStr">
        <is>
          <t>Year-end roll-up — hand this sheet to your tax preparer alongside your Doctor's Tax-Deduction Letter</t>
        </is>
      </c>
    </row>
    <row r="3" ht="26" customHeight="1">
      <c r="A3" s="2" t="inlineStr">
        <is>
          <t>Category</t>
        </is>
      </c>
      <c r="B3" s="2" t="inlineStr">
        <is>
          <t>Q1 ($)</t>
        </is>
      </c>
      <c r="C3" s="2" t="inlineStr">
        <is>
          <t>Q2 ($)</t>
        </is>
      </c>
      <c r="D3" s="2" t="inlineStr">
        <is>
          <t>Q3 ($)</t>
        </is>
      </c>
      <c r="E3" s="2" t="inlineStr">
        <is>
          <t>Q4 ($)</t>
        </is>
      </c>
      <c r="F3" s="2" t="inlineStr">
        <is>
          <t>Annual Total ($)</t>
        </is>
      </c>
    </row>
    <row r="4">
      <c r="A4" s="3" t="inlineStr">
        <is>
          <t>Food</t>
        </is>
      </c>
      <c r="B4" s="4">
        <f>SUMIFS(Transactions!G:G,Transactions!C:C,"Food",Transactions!A:A,"&gt;=2026-01-01",Transactions!A:A,"&lt;=2026-03-31")</f>
        <v/>
      </c>
      <c r="C4" s="4">
        <f>SUMIFS(Transactions!G:G,Transactions!C:C,"Food",Transactions!A:A,"&gt;=2026-04-01",Transactions!A:A,"&lt;=2026-06-30")</f>
        <v/>
      </c>
      <c r="D4" s="4">
        <f>SUMIFS(Transactions!G:G,Transactions!C:C,"Food",Transactions!A:A,"&gt;=2026-07-01",Transactions!A:A,"&lt;=2026-09-30")</f>
        <v/>
      </c>
      <c r="E4" s="4">
        <f>SUMIFS(Transactions!G:G,Transactions!C:C,"Food",Transactions!A:A,"&gt;=2026-10-01",Transactions!A:A,"&lt;=2026-12-31")</f>
        <v/>
      </c>
      <c r="F4" s="4">
        <f>SUM(B4:E4)</f>
        <v/>
      </c>
    </row>
    <row r="5">
      <c r="A5" s="5" t="inlineStr">
        <is>
          <t>Specialty</t>
        </is>
      </c>
      <c r="B5" s="6">
        <f>SUMIFS(Transactions!G:G,Transactions!C:C,"Specialty",Transactions!A:A,"&gt;=2026-01-01",Transactions!A:A,"&lt;=2026-03-31")</f>
        <v/>
      </c>
      <c r="C5" s="6">
        <f>SUMIFS(Transactions!G:G,Transactions!C:C,"Specialty",Transactions!A:A,"&gt;=2026-04-01",Transactions!A:A,"&lt;=2026-06-30")</f>
        <v/>
      </c>
      <c r="D5" s="6">
        <f>SUMIFS(Transactions!G:G,Transactions!C:C,"Specialty",Transactions!A:A,"&gt;=2026-07-01",Transactions!A:A,"&lt;=2026-09-30")</f>
        <v/>
      </c>
      <c r="E5" s="6">
        <f>SUMIFS(Transactions!G:G,Transactions!C:C,"Specialty",Transactions!A:A,"&gt;=2026-10-01",Transactions!A:A,"&lt;=2026-12-31")</f>
        <v/>
      </c>
      <c r="F5" s="6">
        <f>SUM(B5:E5)</f>
        <v/>
      </c>
    </row>
    <row r="6">
      <c r="A6" s="3" t="inlineStr">
        <is>
          <t>Medical</t>
        </is>
      </c>
      <c r="B6" s="4">
        <f>SUMIFS(Transactions!G:G,Transactions!C:C,"Medical",Transactions!A:A,"&gt;=2026-01-01",Transactions!A:A,"&lt;=2026-03-31")</f>
        <v/>
      </c>
      <c r="C6" s="4">
        <f>SUMIFS(Transactions!G:G,Transactions!C:C,"Medical",Transactions!A:A,"&gt;=2026-04-01",Transactions!A:A,"&lt;=2026-06-30")</f>
        <v/>
      </c>
      <c r="D6" s="4">
        <f>SUMIFS(Transactions!G:G,Transactions!C:C,"Medical",Transactions!A:A,"&gt;=2026-07-01",Transactions!A:A,"&lt;=2026-09-30")</f>
        <v/>
      </c>
      <c r="E6" s="4">
        <f>SUMIFS(Transactions!G:G,Transactions!C:C,"Medical",Transactions!A:A,"&gt;=2026-10-01",Transactions!A:A,"&lt;=2026-12-31")</f>
        <v/>
      </c>
      <c r="F6" s="4">
        <f>SUM(B6:E6)</f>
        <v/>
      </c>
    </row>
    <row r="7">
      <c r="A7" s="5" t="inlineStr">
        <is>
          <t>Mileage</t>
        </is>
      </c>
      <c r="B7" s="6">
        <f>SUMIFS(Transactions!G:G,Transactions!C:C,"Mileage",Transactions!A:A,"&gt;=2026-01-01",Transactions!A:A,"&lt;=2026-03-31")</f>
        <v/>
      </c>
      <c r="C7" s="6">
        <f>SUMIFS(Transactions!G:G,Transactions!C:C,"Mileage",Transactions!A:A,"&gt;=2026-04-01",Transactions!A:A,"&lt;=2026-06-30")</f>
        <v/>
      </c>
      <c r="D7" s="6">
        <f>SUMIFS(Transactions!G:G,Transactions!C:C,"Mileage",Transactions!A:A,"&gt;=2026-07-01",Transactions!A:A,"&lt;=2026-09-30")</f>
        <v/>
      </c>
      <c r="E7" s="6">
        <f>SUMIFS(Transactions!G:G,Transactions!C:C,"Mileage",Transactions!A:A,"&gt;=2026-10-01",Transactions!A:A,"&lt;=2026-12-31")</f>
        <v/>
      </c>
      <c r="F7" s="6">
        <f>SUM(B7:E7)</f>
        <v/>
      </c>
    </row>
    <row r="8">
      <c r="A8" s="3" t="inlineStr">
        <is>
          <t>Travel</t>
        </is>
      </c>
      <c r="B8" s="4">
        <f>SUMIFS(Transactions!G:G,Transactions!C:C,"Travel",Transactions!A:A,"&gt;=2026-01-01",Transactions!A:A,"&lt;=2026-03-31")</f>
        <v/>
      </c>
      <c r="C8" s="4">
        <f>SUMIFS(Transactions!G:G,Transactions!C:C,"Travel",Transactions!A:A,"&gt;=2026-04-01",Transactions!A:A,"&lt;=2026-06-30")</f>
        <v/>
      </c>
      <c r="D8" s="4">
        <f>SUMIFS(Transactions!G:G,Transactions!C:C,"Travel",Transactions!A:A,"&gt;=2026-07-01",Transactions!A:A,"&lt;=2026-09-30")</f>
        <v/>
      </c>
      <c r="E8" s="4">
        <f>SUMIFS(Transactions!G:G,Transactions!C:C,"Travel",Transactions!A:A,"&gt;=2026-10-01",Transactions!A:A,"&lt;=2026-12-31")</f>
        <v/>
      </c>
      <c r="F8" s="4">
        <f>SUM(B8:E8)</f>
        <v/>
      </c>
    </row>
    <row r="9" ht="20" customHeight="1">
      <c r="A9" s="13" t="inlineStr">
        <is>
          <t>Subtotal Deductible (before HSA/FSA)</t>
        </is>
      </c>
      <c r="B9" s="14">
        <f>SUM(B4:B8)</f>
        <v/>
      </c>
      <c r="C9" s="14">
        <f>SUM(C4:C8)</f>
        <v/>
      </c>
      <c r="D9" s="14">
        <f>SUM(D4:D8)</f>
        <v/>
      </c>
      <c r="E9" s="14">
        <f>SUM(E4:E8)</f>
        <v/>
      </c>
      <c r="F9" s="14">
        <f>SUM(F4:F8)</f>
        <v/>
      </c>
    </row>
    <row r="10">
      <c r="A10" s="3" t="inlineStr">
        <is>
          <t>Less: HSA/FSA Already Reimbursed</t>
        </is>
      </c>
      <c r="B10" s="15">
        <f>SUMIFS(Transactions!E:E,Transactions!H:H,"Yes",Transactions!A:A,"&gt;=2026-01-01",Transactions!A:A,"&lt;=2026-03-31")</f>
        <v/>
      </c>
      <c r="C10" s="15">
        <f>SUMIFS(Transactions!E:E,Transactions!H:H,"Yes",Transactions!A:A,"&gt;=2026-04-01",Transactions!A:A,"&lt;=2026-06-30")</f>
        <v/>
      </c>
      <c r="D10" s="15">
        <f>SUMIFS(Transactions!E:E,Transactions!H:H,"Yes",Transactions!A:A,"&gt;=2026-07-01",Transactions!A:A,"&lt;=2026-09-30")</f>
        <v/>
      </c>
      <c r="E10" s="15">
        <f>SUMIFS(Transactions!E:E,Transactions!H:H,"Yes",Transactions!A:A,"&gt;=2026-10-01",Transactions!A:A,"&lt;=2026-12-31")</f>
        <v/>
      </c>
      <c r="F10" s="15">
        <f>SUM(B10:E10)</f>
        <v/>
      </c>
    </row>
    <row r="11" ht="24" customHeight="1">
      <c r="A11" s="13" t="inlineStr">
        <is>
          <t>NET DEDUCTIBLE — Schedule A Claim</t>
        </is>
      </c>
      <c r="B11" s="14">
        <f>B9-B10</f>
        <v/>
      </c>
      <c r="C11" s="14">
        <f>C9-C10</f>
        <v/>
      </c>
      <c r="D11" s="14">
        <f>D9-D10</f>
        <v/>
      </c>
      <c r="E11" s="14">
        <f>E9-E10</f>
        <v/>
      </c>
      <c r="F11" s="14">
        <f>F9-F10</f>
        <v/>
      </c>
    </row>
    <row r="13" ht="32" customHeight="1">
      <c r="A13" s="16" t="inlineStr">
        <is>
          <t>Note: This worksheet is general educational information, not personalized tax advice. Consult a CPA or tax professional for your specific situation. IRS Pub. 502 governs deductibility of medical expenses.</t>
        </is>
      </c>
    </row>
  </sheetData>
  <mergeCells count="3">
    <mergeCell ref="A13:F13"/>
    <mergeCell ref="A2:F2"/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505"/>
  <sheetViews>
    <sheetView showGridLines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28" customWidth="1" min="2" max="2"/>
    <col width="36" customWidth="1" min="3" max="3"/>
    <col width="16" customWidth="1" min="4" max="4"/>
    <col width="18" customWidth="1" min="5" max="5"/>
    <col width="18" customWidth="1" min="6" max="6"/>
    <col width="28" customWidth="1" min="7" max="7"/>
  </cols>
  <sheetData>
    <row r="1" ht="28" customHeight="1">
      <c r="A1" s="1" t="inlineStr">
        <is>
          <t>Gluten Hero — Quarterly Celiac Spending Audit  |  Mileage Log  (IRS Rate: $0.21/mile for 2025)</t>
        </is>
      </c>
    </row>
    <row r="2" ht="30" customHeight="1">
      <c r="A2" s="2" t="inlineStr">
        <is>
          <t>Date</t>
        </is>
      </c>
      <c r="B2" s="2" t="inlineStr">
        <is>
          <t>Destination</t>
        </is>
      </c>
      <c r="C2" s="2" t="inlineStr">
        <is>
          <t>Purpose (medical reason)</t>
        </is>
      </c>
      <c r="D2" s="2" t="inlineStr">
        <is>
          <t>Round-Trip Miles</t>
        </is>
      </c>
      <c r="E2" s="2" t="inlineStr">
        <is>
          <t>Mileage Cost ($)</t>
        </is>
      </c>
      <c r="F2" s="2" t="inlineStr">
        <is>
          <t>Quarter</t>
        </is>
      </c>
      <c r="G2" s="2" t="inlineStr">
        <is>
          <t>Notes</t>
        </is>
      </c>
    </row>
    <row r="3">
      <c r="A3" s="3" t="inlineStr">
        <is>
          <t>2026-01-18</t>
        </is>
      </c>
      <c r="B3" s="3" t="inlineStr">
        <is>
          <t>Dr. Smith — 123 Main St</t>
        </is>
      </c>
      <c r="C3" s="3" t="inlineStr">
        <is>
          <t>Celiac follow-up appointment</t>
        </is>
      </c>
      <c r="D3" s="17" t="n">
        <v>14</v>
      </c>
      <c r="E3" s="4">
        <f>D3*0.21</f>
        <v/>
      </c>
      <c r="F3" s="3" t="inlineStr">
        <is>
          <t>Q1</t>
        </is>
      </c>
      <c r="G3" s="3" t="inlineStr"/>
    </row>
    <row r="4">
      <c r="A4" s="5" t="inlineStr">
        <is>
          <t>2026-02-10</t>
        </is>
      </c>
      <c r="B4" s="5" t="inlineStr">
        <is>
          <t>Whole Foods — specialty GF items</t>
        </is>
      </c>
      <c r="C4" s="5" t="inlineStr">
        <is>
          <t>GF specialty grocery run</t>
        </is>
      </c>
      <c r="D4" s="18" t="n">
        <v>8</v>
      </c>
      <c r="E4" s="6">
        <f>D4*0.21</f>
        <v/>
      </c>
      <c r="F4" s="5" t="inlineStr">
        <is>
          <t>Q1</t>
        </is>
      </c>
      <c r="G4" s="5" t="inlineStr"/>
    </row>
    <row r="5">
      <c r="A5" s="3" t="inlineStr">
        <is>
          <t>2026-03-05</t>
        </is>
      </c>
      <c r="B5" s="3" t="inlineStr">
        <is>
          <t>LabCorp — blood draw</t>
        </is>
      </c>
      <c r="C5" s="3" t="inlineStr">
        <is>
          <t>Annual celiac panel blood test</t>
        </is>
      </c>
      <c r="D5" s="17" t="n">
        <v>12</v>
      </c>
      <c r="E5" s="4">
        <f>D5*0.21</f>
        <v/>
      </c>
      <c r="F5" s="3" t="inlineStr">
        <is>
          <t>Q1</t>
        </is>
      </c>
      <c r="G5" s="3" t="inlineStr"/>
    </row>
    <row r="6" ht="16" customHeight="1">
      <c r="A6" s="5" t="n"/>
      <c r="B6" s="5" t="n"/>
      <c r="C6" s="5" t="n"/>
      <c r="D6" s="18" t="n"/>
      <c r="E6" s="6">
        <f>IF(D6&lt;&gt;"",D6*0.21,"")</f>
        <v/>
      </c>
      <c r="F6" s="5" t="n"/>
      <c r="G6" s="5" t="n"/>
    </row>
    <row r="7" ht="16" customHeight="1">
      <c r="A7" s="3" t="n"/>
      <c r="B7" s="3" t="n"/>
      <c r="C7" s="3" t="n"/>
      <c r="D7" s="17" t="n"/>
      <c r="E7" s="4">
        <f>IF(D7&lt;&gt;"",D7*0.21,"")</f>
        <v/>
      </c>
      <c r="F7" s="3" t="n"/>
      <c r="G7" s="3" t="n"/>
    </row>
    <row r="8" ht="16" customHeight="1">
      <c r="A8" s="5" t="n"/>
      <c r="B8" s="5" t="n"/>
      <c r="C8" s="5" t="n"/>
      <c r="D8" s="18" t="n"/>
      <c r="E8" s="6">
        <f>IF(D8&lt;&gt;"",D8*0.21,"")</f>
        <v/>
      </c>
      <c r="F8" s="5" t="n"/>
      <c r="G8" s="5" t="n"/>
    </row>
    <row r="9" ht="16" customHeight="1">
      <c r="A9" s="3" t="n"/>
      <c r="B9" s="3" t="n"/>
      <c r="C9" s="3" t="n"/>
      <c r="D9" s="17" t="n"/>
      <c r="E9" s="4">
        <f>IF(D9&lt;&gt;"",D9*0.21,"")</f>
        <v/>
      </c>
      <c r="F9" s="3" t="n"/>
      <c r="G9" s="3" t="n"/>
    </row>
    <row r="10" ht="16" customHeight="1">
      <c r="A10" s="5" t="n"/>
      <c r="B10" s="5" t="n"/>
      <c r="C10" s="5" t="n"/>
      <c r="D10" s="18" t="n"/>
      <c r="E10" s="6">
        <f>IF(D10&lt;&gt;"",D10*0.21,"")</f>
        <v/>
      </c>
      <c r="F10" s="5" t="n"/>
      <c r="G10" s="5" t="n"/>
    </row>
    <row r="11" ht="16" customHeight="1">
      <c r="A11" s="3" t="n"/>
      <c r="B11" s="3" t="n"/>
      <c r="C11" s="3" t="n"/>
      <c r="D11" s="17" t="n"/>
      <c r="E11" s="4">
        <f>IF(D11&lt;&gt;"",D11*0.21,"")</f>
        <v/>
      </c>
      <c r="F11" s="3" t="n"/>
      <c r="G11" s="3" t="n"/>
    </row>
    <row r="12" ht="16" customHeight="1">
      <c r="A12" s="5" t="n"/>
      <c r="B12" s="5" t="n"/>
      <c r="C12" s="5" t="n"/>
      <c r="D12" s="18" t="n"/>
      <c r="E12" s="6">
        <f>IF(D12&lt;&gt;"",D12*0.21,"")</f>
        <v/>
      </c>
      <c r="F12" s="5" t="n"/>
      <c r="G12" s="5" t="n"/>
    </row>
    <row r="13" ht="16" customHeight="1">
      <c r="A13" s="3" t="n"/>
      <c r="B13" s="3" t="n"/>
      <c r="C13" s="3" t="n"/>
      <c r="D13" s="17" t="n"/>
      <c r="E13" s="4">
        <f>IF(D13&lt;&gt;"",D13*0.21,"")</f>
        <v/>
      </c>
      <c r="F13" s="3" t="n"/>
      <c r="G13" s="3" t="n"/>
    </row>
    <row r="14" ht="16" customHeight="1">
      <c r="A14" s="5" t="n"/>
      <c r="B14" s="5" t="n"/>
      <c r="C14" s="5" t="n"/>
      <c r="D14" s="18" t="n"/>
      <c r="E14" s="6">
        <f>IF(D14&lt;&gt;"",D14*0.21,"")</f>
        <v/>
      </c>
      <c r="F14" s="5" t="n"/>
      <c r="G14" s="5" t="n"/>
    </row>
    <row r="15" ht="16" customHeight="1">
      <c r="A15" s="3" t="n"/>
      <c r="B15" s="3" t="n"/>
      <c r="C15" s="3" t="n"/>
      <c r="D15" s="17" t="n"/>
      <c r="E15" s="4">
        <f>IF(D15&lt;&gt;"",D15*0.21,"")</f>
        <v/>
      </c>
      <c r="F15" s="3" t="n"/>
      <c r="G15" s="3" t="n"/>
    </row>
    <row r="16" ht="16" customHeight="1">
      <c r="A16" s="5" t="n"/>
      <c r="B16" s="5" t="n"/>
      <c r="C16" s="5" t="n"/>
      <c r="D16" s="18" t="n"/>
      <c r="E16" s="6">
        <f>IF(D16&lt;&gt;"",D16*0.21,"")</f>
        <v/>
      </c>
      <c r="F16" s="5" t="n"/>
      <c r="G16" s="5" t="n"/>
    </row>
    <row r="17" ht="16" customHeight="1">
      <c r="A17" s="3" t="n"/>
      <c r="B17" s="3" t="n"/>
      <c r="C17" s="3" t="n"/>
      <c r="D17" s="17" t="n"/>
      <c r="E17" s="4">
        <f>IF(D17&lt;&gt;"",D17*0.21,"")</f>
        <v/>
      </c>
      <c r="F17" s="3" t="n"/>
      <c r="G17" s="3" t="n"/>
    </row>
    <row r="18" ht="16" customHeight="1">
      <c r="A18" s="5" t="n"/>
      <c r="B18" s="5" t="n"/>
      <c r="C18" s="5" t="n"/>
      <c r="D18" s="18" t="n"/>
      <c r="E18" s="6">
        <f>IF(D18&lt;&gt;"",D18*0.21,"")</f>
        <v/>
      </c>
      <c r="F18" s="5" t="n"/>
      <c r="G18" s="5" t="n"/>
    </row>
    <row r="19" ht="16" customHeight="1">
      <c r="A19" s="3" t="n"/>
      <c r="B19" s="3" t="n"/>
      <c r="C19" s="3" t="n"/>
      <c r="D19" s="17" t="n"/>
      <c r="E19" s="4">
        <f>IF(D19&lt;&gt;"",D19*0.21,"")</f>
        <v/>
      </c>
      <c r="F19" s="3" t="n"/>
      <c r="G19" s="3" t="n"/>
    </row>
    <row r="20" ht="16" customHeight="1">
      <c r="A20" s="5" t="n"/>
      <c r="B20" s="5" t="n"/>
      <c r="C20" s="5" t="n"/>
      <c r="D20" s="18" t="n"/>
      <c r="E20" s="6">
        <f>IF(D20&lt;&gt;"",D20*0.21,"")</f>
        <v/>
      </c>
      <c r="F20" s="5" t="n"/>
      <c r="G20" s="5" t="n"/>
    </row>
    <row r="21" ht="16" customHeight="1">
      <c r="A21" s="3" t="n"/>
      <c r="B21" s="3" t="n"/>
      <c r="C21" s="3" t="n"/>
      <c r="D21" s="17" t="n"/>
      <c r="E21" s="4">
        <f>IF(D21&lt;&gt;"",D21*0.21,"")</f>
        <v/>
      </c>
      <c r="F21" s="3" t="n"/>
      <c r="G21" s="3" t="n"/>
    </row>
    <row r="22" ht="16" customHeight="1">
      <c r="A22" s="5" t="n"/>
      <c r="B22" s="5" t="n"/>
      <c r="C22" s="5" t="n"/>
      <c r="D22" s="18" t="n"/>
      <c r="E22" s="6">
        <f>IF(D22&lt;&gt;"",D22*0.21,"")</f>
        <v/>
      </c>
      <c r="F22" s="5" t="n"/>
      <c r="G22" s="5" t="n"/>
    </row>
    <row r="23" ht="16" customHeight="1">
      <c r="A23" s="3" t="n"/>
      <c r="B23" s="3" t="n"/>
      <c r="C23" s="3" t="n"/>
      <c r="D23" s="17" t="n"/>
      <c r="E23" s="4">
        <f>IF(D23&lt;&gt;"",D23*0.21,"")</f>
        <v/>
      </c>
      <c r="F23" s="3" t="n"/>
      <c r="G23" s="3" t="n"/>
    </row>
    <row r="24" ht="16" customHeight="1">
      <c r="A24" s="5" t="n"/>
      <c r="B24" s="5" t="n"/>
      <c r="C24" s="5" t="n"/>
      <c r="D24" s="18" t="n"/>
      <c r="E24" s="6">
        <f>IF(D24&lt;&gt;"",D24*0.21,"")</f>
        <v/>
      </c>
      <c r="F24" s="5" t="n"/>
      <c r="G24" s="5" t="n"/>
    </row>
    <row r="25" ht="16" customHeight="1">
      <c r="A25" s="3" t="n"/>
      <c r="B25" s="3" t="n"/>
      <c r="C25" s="3" t="n"/>
      <c r="D25" s="17" t="n"/>
      <c r="E25" s="4">
        <f>IF(D25&lt;&gt;"",D25*0.21,"")</f>
        <v/>
      </c>
      <c r="F25" s="3" t="n"/>
      <c r="G25" s="3" t="n"/>
    </row>
    <row r="26" ht="16" customHeight="1">
      <c r="A26" s="5" t="n"/>
      <c r="B26" s="5" t="n"/>
      <c r="C26" s="5" t="n"/>
      <c r="D26" s="18" t="n"/>
      <c r="E26" s="6">
        <f>IF(D26&lt;&gt;"",D26*0.21,"")</f>
        <v/>
      </c>
      <c r="F26" s="5" t="n"/>
      <c r="G26" s="5" t="n"/>
    </row>
    <row r="27" ht="16" customHeight="1">
      <c r="A27" s="3" t="n"/>
      <c r="B27" s="3" t="n"/>
      <c r="C27" s="3" t="n"/>
      <c r="D27" s="17" t="n"/>
      <c r="E27" s="4">
        <f>IF(D27&lt;&gt;"",D27*0.21,"")</f>
        <v/>
      </c>
      <c r="F27" s="3" t="n"/>
      <c r="G27" s="3" t="n"/>
    </row>
    <row r="28" ht="16" customHeight="1">
      <c r="A28" s="5" t="n"/>
      <c r="B28" s="5" t="n"/>
      <c r="C28" s="5" t="n"/>
      <c r="D28" s="18" t="n"/>
      <c r="E28" s="6">
        <f>IF(D28&lt;&gt;"",D28*0.21,"")</f>
        <v/>
      </c>
      <c r="F28" s="5" t="n"/>
      <c r="G28" s="5" t="n"/>
    </row>
    <row r="29" ht="16" customHeight="1">
      <c r="A29" s="3" t="n"/>
      <c r="B29" s="3" t="n"/>
      <c r="C29" s="3" t="n"/>
      <c r="D29" s="17" t="n"/>
      <c r="E29" s="4">
        <f>IF(D29&lt;&gt;"",D29*0.21,"")</f>
        <v/>
      </c>
      <c r="F29" s="3" t="n"/>
      <c r="G29" s="3" t="n"/>
    </row>
    <row r="30" ht="16" customHeight="1">
      <c r="A30" s="5" t="n"/>
      <c r="B30" s="5" t="n"/>
      <c r="C30" s="5" t="n"/>
      <c r="D30" s="18" t="n"/>
      <c r="E30" s="6">
        <f>IF(D30&lt;&gt;"",D30*0.21,"")</f>
        <v/>
      </c>
      <c r="F30" s="5" t="n"/>
      <c r="G30" s="5" t="n"/>
    </row>
    <row r="31" ht="16" customHeight="1">
      <c r="A31" s="3" t="n"/>
      <c r="B31" s="3" t="n"/>
      <c r="C31" s="3" t="n"/>
      <c r="D31" s="17" t="n"/>
      <c r="E31" s="4">
        <f>IF(D31&lt;&gt;"",D31*0.21,"")</f>
        <v/>
      </c>
      <c r="F31" s="3" t="n"/>
      <c r="G31" s="3" t="n"/>
    </row>
    <row r="32" ht="16" customHeight="1">
      <c r="A32" s="5" t="n"/>
      <c r="B32" s="5" t="n"/>
      <c r="C32" s="5" t="n"/>
      <c r="D32" s="18" t="n"/>
      <c r="E32" s="6">
        <f>IF(D32&lt;&gt;"",D32*0.21,"")</f>
        <v/>
      </c>
      <c r="F32" s="5" t="n"/>
      <c r="G32" s="5" t="n"/>
    </row>
    <row r="33" ht="16" customHeight="1">
      <c r="A33" s="3" t="n"/>
      <c r="B33" s="3" t="n"/>
      <c r="C33" s="3" t="n"/>
      <c r="D33" s="17" t="n"/>
      <c r="E33" s="4">
        <f>IF(D33&lt;&gt;"",D33*0.21,"")</f>
        <v/>
      </c>
      <c r="F33" s="3" t="n"/>
      <c r="G33" s="3" t="n"/>
    </row>
    <row r="34" ht="16" customHeight="1">
      <c r="A34" s="5" t="n"/>
      <c r="B34" s="5" t="n"/>
      <c r="C34" s="5" t="n"/>
      <c r="D34" s="18" t="n"/>
      <c r="E34" s="6">
        <f>IF(D34&lt;&gt;"",D34*0.21,"")</f>
        <v/>
      </c>
      <c r="F34" s="5" t="n"/>
      <c r="G34" s="5" t="n"/>
    </row>
    <row r="35" ht="16" customHeight="1">
      <c r="A35" s="3" t="n"/>
      <c r="B35" s="3" t="n"/>
      <c r="C35" s="3" t="n"/>
      <c r="D35" s="17" t="n"/>
      <c r="E35" s="4">
        <f>IF(D35&lt;&gt;"",D35*0.21,"")</f>
        <v/>
      </c>
      <c r="F35" s="3" t="n"/>
      <c r="G35" s="3" t="n"/>
    </row>
    <row r="36" ht="16" customHeight="1">
      <c r="A36" s="5" t="n"/>
      <c r="B36" s="5" t="n"/>
      <c r="C36" s="5" t="n"/>
      <c r="D36" s="18" t="n"/>
      <c r="E36" s="6">
        <f>IF(D36&lt;&gt;"",D36*0.21,"")</f>
        <v/>
      </c>
      <c r="F36" s="5" t="n"/>
      <c r="G36" s="5" t="n"/>
    </row>
    <row r="37" ht="16" customHeight="1">
      <c r="A37" s="3" t="n"/>
      <c r="B37" s="3" t="n"/>
      <c r="C37" s="3" t="n"/>
      <c r="D37" s="17" t="n"/>
      <c r="E37" s="4">
        <f>IF(D37&lt;&gt;"",D37*0.21,"")</f>
        <v/>
      </c>
      <c r="F37" s="3" t="n"/>
      <c r="G37" s="3" t="n"/>
    </row>
    <row r="38" ht="16" customHeight="1">
      <c r="A38" s="5" t="n"/>
      <c r="B38" s="5" t="n"/>
      <c r="C38" s="5" t="n"/>
      <c r="D38" s="18" t="n"/>
      <c r="E38" s="6">
        <f>IF(D38&lt;&gt;"",D38*0.21,"")</f>
        <v/>
      </c>
      <c r="F38" s="5" t="n"/>
      <c r="G38" s="5" t="n"/>
    </row>
    <row r="39" ht="16" customHeight="1">
      <c r="A39" s="3" t="n"/>
      <c r="B39" s="3" t="n"/>
      <c r="C39" s="3" t="n"/>
      <c r="D39" s="17" t="n"/>
      <c r="E39" s="4">
        <f>IF(D39&lt;&gt;"",D39*0.21,"")</f>
        <v/>
      </c>
      <c r="F39" s="3" t="n"/>
      <c r="G39" s="3" t="n"/>
    </row>
    <row r="40" ht="16" customHeight="1">
      <c r="A40" s="5" t="n"/>
      <c r="B40" s="5" t="n"/>
      <c r="C40" s="5" t="n"/>
      <c r="D40" s="18" t="n"/>
      <c r="E40" s="6">
        <f>IF(D40&lt;&gt;"",D40*0.21,"")</f>
        <v/>
      </c>
      <c r="F40" s="5" t="n"/>
      <c r="G40" s="5" t="n"/>
    </row>
    <row r="41" ht="16" customHeight="1">
      <c r="A41" s="3" t="n"/>
      <c r="B41" s="3" t="n"/>
      <c r="C41" s="3" t="n"/>
      <c r="D41" s="17" t="n"/>
      <c r="E41" s="4">
        <f>IF(D41&lt;&gt;"",D41*0.21,"")</f>
        <v/>
      </c>
      <c r="F41" s="3" t="n"/>
      <c r="G41" s="3" t="n"/>
    </row>
    <row r="42" ht="16" customHeight="1">
      <c r="A42" s="5" t="n"/>
      <c r="B42" s="5" t="n"/>
      <c r="C42" s="5" t="n"/>
      <c r="D42" s="18" t="n"/>
      <c r="E42" s="6">
        <f>IF(D42&lt;&gt;"",D42*0.21,"")</f>
        <v/>
      </c>
      <c r="F42" s="5" t="n"/>
      <c r="G42" s="5" t="n"/>
    </row>
    <row r="43" ht="16" customHeight="1">
      <c r="A43" s="3" t="n"/>
      <c r="B43" s="3" t="n"/>
      <c r="C43" s="3" t="n"/>
      <c r="D43" s="17" t="n"/>
      <c r="E43" s="4">
        <f>IF(D43&lt;&gt;"",D43*0.21,"")</f>
        <v/>
      </c>
      <c r="F43" s="3" t="n"/>
      <c r="G43" s="3" t="n"/>
    </row>
    <row r="44" ht="16" customHeight="1">
      <c r="A44" s="5" t="n"/>
      <c r="B44" s="5" t="n"/>
      <c r="C44" s="5" t="n"/>
      <c r="D44" s="18" t="n"/>
      <c r="E44" s="6">
        <f>IF(D44&lt;&gt;"",D44*0.21,"")</f>
        <v/>
      </c>
      <c r="F44" s="5" t="n"/>
      <c r="G44" s="5" t="n"/>
    </row>
    <row r="45" ht="16" customHeight="1">
      <c r="A45" s="3" t="n"/>
      <c r="B45" s="3" t="n"/>
      <c r="C45" s="3" t="n"/>
      <c r="D45" s="17" t="n"/>
      <c r="E45" s="4">
        <f>IF(D45&lt;&gt;"",D45*0.21,"")</f>
        <v/>
      </c>
      <c r="F45" s="3" t="n"/>
      <c r="G45" s="3" t="n"/>
    </row>
    <row r="46" ht="16" customHeight="1">
      <c r="A46" s="5" t="n"/>
      <c r="B46" s="5" t="n"/>
      <c r="C46" s="5" t="n"/>
      <c r="D46" s="18" t="n"/>
      <c r="E46" s="6">
        <f>IF(D46&lt;&gt;"",D46*0.21,"")</f>
        <v/>
      </c>
      <c r="F46" s="5" t="n"/>
      <c r="G46" s="5" t="n"/>
    </row>
    <row r="47" ht="16" customHeight="1">
      <c r="A47" s="3" t="n"/>
      <c r="B47" s="3" t="n"/>
      <c r="C47" s="3" t="n"/>
      <c r="D47" s="17" t="n"/>
      <c r="E47" s="4">
        <f>IF(D47&lt;&gt;"",D47*0.21,"")</f>
        <v/>
      </c>
      <c r="F47" s="3" t="n"/>
      <c r="G47" s="3" t="n"/>
    </row>
    <row r="48" ht="16" customHeight="1">
      <c r="A48" s="5" t="n"/>
      <c r="B48" s="5" t="n"/>
      <c r="C48" s="5" t="n"/>
      <c r="D48" s="18" t="n"/>
      <c r="E48" s="6">
        <f>IF(D48&lt;&gt;"",D48*0.21,"")</f>
        <v/>
      </c>
      <c r="F48" s="5" t="n"/>
      <c r="G48" s="5" t="n"/>
    </row>
    <row r="49" ht="16" customHeight="1">
      <c r="A49" s="3" t="n"/>
      <c r="B49" s="3" t="n"/>
      <c r="C49" s="3" t="n"/>
      <c r="D49" s="17" t="n"/>
      <c r="E49" s="4">
        <f>IF(D49&lt;&gt;"",D49*0.21,"")</f>
        <v/>
      </c>
      <c r="F49" s="3" t="n"/>
      <c r="G49" s="3" t="n"/>
    </row>
    <row r="50" ht="16" customHeight="1">
      <c r="A50" s="5" t="n"/>
      <c r="B50" s="5" t="n"/>
      <c r="C50" s="5" t="n"/>
      <c r="D50" s="18" t="n"/>
      <c r="E50" s="6">
        <f>IF(D50&lt;&gt;"",D50*0.21,"")</f>
        <v/>
      </c>
      <c r="F50" s="5" t="n"/>
      <c r="G50" s="5" t="n"/>
    </row>
    <row r="51" ht="16" customHeight="1">
      <c r="A51" s="3" t="n"/>
      <c r="B51" s="3" t="n"/>
      <c r="C51" s="3" t="n"/>
      <c r="D51" s="17" t="n"/>
      <c r="E51" s="4">
        <f>IF(D51&lt;&gt;"",D51*0.21,"")</f>
        <v/>
      </c>
      <c r="F51" s="3" t="n"/>
      <c r="G51" s="3" t="n"/>
    </row>
    <row r="52" ht="16" customHeight="1">
      <c r="A52" s="5" t="n"/>
      <c r="B52" s="5" t="n"/>
      <c r="C52" s="5" t="n"/>
      <c r="D52" s="18" t="n"/>
      <c r="E52" s="6">
        <f>IF(D52&lt;&gt;"",D52*0.21,"")</f>
        <v/>
      </c>
      <c r="F52" s="5" t="n"/>
      <c r="G52" s="5" t="n"/>
    </row>
    <row r="53" ht="16" customHeight="1">
      <c r="A53" s="3" t="n"/>
      <c r="B53" s="3" t="n"/>
      <c r="C53" s="3" t="n"/>
      <c r="D53" s="17" t="n"/>
      <c r="E53" s="4">
        <f>IF(D53&lt;&gt;"",D53*0.21,"")</f>
        <v/>
      </c>
      <c r="F53" s="3" t="n"/>
      <c r="G53" s="3" t="n"/>
    </row>
    <row r="54" ht="16" customHeight="1">
      <c r="A54" s="5" t="n"/>
      <c r="B54" s="5" t="n"/>
      <c r="C54" s="5" t="n"/>
      <c r="D54" s="18" t="n"/>
      <c r="E54" s="6">
        <f>IF(D54&lt;&gt;"",D54*0.21,"")</f>
        <v/>
      </c>
      <c r="F54" s="5" t="n"/>
      <c r="G54" s="5" t="n"/>
    </row>
    <row r="55" ht="16" customHeight="1">
      <c r="A55" s="3" t="n"/>
      <c r="B55" s="3" t="n"/>
      <c r="C55" s="3" t="n"/>
      <c r="D55" s="17" t="n"/>
      <c r="E55" s="4">
        <f>IF(D55&lt;&gt;"",D55*0.21,"")</f>
        <v/>
      </c>
      <c r="F55" s="3" t="n"/>
      <c r="G55" s="3" t="n"/>
    </row>
    <row r="56" ht="16" customHeight="1">
      <c r="A56" s="5" t="n"/>
      <c r="B56" s="5" t="n"/>
      <c r="C56" s="5" t="n"/>
      <c r="D56" s="18" t="n"/>
      <c r="E56" s="6">
        <f>IF(D56&lt;&gt;"",D56*0.21,"")</f>
        <v/>
      </c>
      <c r="F56" s="5" t="n"/>
      <c r="G56" s="5" t="n"/>
    </row>
    <row r="57" ht="16" customHeight="1">
      <c r="A57" s="3" t="n"/>
      <c r="B57" s="3" t="n"/>
      <c r="C57" s="3" t="n"/>
      <c r="D57" s="17" t="n"/>
      <c r="E57" s="4">
        <f>IF(D57&lt;&gt;"",D57*0.21,"")</f>
        <v/>
      </c>
      <c r="F57" s="3" t="n"/>
      <c r="G57" s="3" t="n"/>
    </row>
    <row r="58" ht="16" customHeight="1">
      <c r="A58" s="5" t="n"/>
      <c r="B58" s="5" t="n"/>
      <c r="C58" s="5" t="n"/>
      <c r="D58" s="18" t="n"/>
      <c r="E58" s="6">
        <f>IF(D58&lt;&gt;"",D58*0.21,"")</f>
        <v/>
      </c>
      <c r="F58" s="5" t="n"/>
      <c r="G58" s="5" t="n"/>
    </row>
    <row r="59" ht="16" customHeight="1">
      <c r="A59" s="3" t="n"/>
      <c r="B59" s="3" t="n"/>
      <c r="C59" s="3" t="n"/>
      <c r="D59" s="17" t="n"/>
      <c r="E59" s="4">
        <f>IF(D59&lt;&gt;"",D59*0.21,"")</f>
        <v/>
      </c>
      <c r="F59" s="3" t="n"/>
      <c r="G59" s="3" t="n"/>
    </row>
    <row r="60" ht="16" customHeight="1">
      <c r="A60" s="5" t="n"/>
      <c r="B60" s="5" t="n"/>
      <c r="C60" s="5" t="n"/>
      <c r="D60" s="18" t="n"/>
      <c r="E60" s="6">
        <f>IF(D60&lt;&gt;"",D60*0.21,"")</f>
        <v/>
      </c>
      <c r="F60" s="5" t="n"/>
      <c r="G60" s="5" t="n"/>
    </row>
    <row r="61" ht="16" customHeight="1">
      <c r="A61" s="3" t="n"/>
      <c r="B61" s="3" t="n"/>
      <c r="C61" s="3" t="n"/>
      <c r="D61" s="17" t="n"/>
      <c r="E61" s="4">
        <f>IF(D61&lt;&gt;"",D61*0.21,"")</f>
        <v/>
      </c>
      <c r="F61" s="3" t="n"/>
      <c r="G61" s="3" t="n"/>
    </row>
    <row r="62" ht="16" customHeight="1">
      <c r="A62" s="5" t="n"/>
      <c r="B62" s="5" t="n"/>
      <c r="C62" s="5" t="n"/>
      <c r="D62" s="18" t="n"/>
      <c r="E62" s="6">
        <f>IF(D62&lt;&gt;"",D62*0.21,"")</f>
        <v/>
      </c>
      <c r="F62" s="5" t="n"/>
      <c r="G62" s="5" t="n"/>
    </row>
    <row r="63" ht="16" customHeight="1">
      <c r="A63" s="3" t="n"/>
      <c r="B63" s="3" t="n"/>
      <c r="C63" s="3" t="n"/>
      <c r="D63" s="17" t="n"/>
      <c r="E63" s="4">
        <f>IF(D63&lt;&gt;"",D63*0.21,"")</f>
        <v/>
      </c>
      <c r="F63" s="3" t="n"/>
      <c r="G63" s="3" t="n"/>
    </row>
    <row r="64" ht="16" customHeight="1">
      <c r="A64" s="5" t="n"/>
      <c r="B64" s="5" t="n"/>
      <c r="C64" s="5" t="n"/>
      <c r="D64" s="18" t="n"/>
      <c r="E64" s="6">
        <f>IF(D64&lt;&gt;"",D64*0.21,"")</f>
        <v/>
      </c>
      <c r="F64" s="5" t="n"/>
      <c r="G64" s="5" t="n"/>
    </row>
    <row r="65" ht="16" customHeight="1">
      <c r="A65" s="3" t="n"/>
      <c r="B65" s="3" t="n"/>
      <c r="C65" s="3" t="n"/>
      <c r="D65" s="17" t="n"/>
      <c r="E65" s="4">
        <f>IF(D65&lt;&gt;"",D65*0.21,"")</f>
        <v/>
      </c>
      <c r="F65" s="3" t="n"/>
      <c r="G65" s="3" t="n"/>
    </row>
    <row r="66" ht="16" customHeight="1">
      <c r="A66" s="5" t="n"/>
      <c r="B66" s="5" t="n"/>
      <c r="C66" s="5" t="n"/>
      <c r="D66" s="18" t="n"/>
      <c r="E66" s="6">
        <f>IF(D66&lt;&gt;"",D66*0.21,"")</f>
        <v/>
      </c>
      <c r="F66" s="5" t="n"/>
      <c r="G66" s="5" t="n"/>
    </row>
    <row r="67" ht="16" customHeight="1">
      <c r="A67" s="3" t="n"/>
      <c r="B67" s="3" t="n"/>
      <c r="C67" s="3" t="n"/>
      <c r="D67" s="17" t="n"/>
      <c r="E67" s="4">
        <f>IF(D67&lt;&gt;"",D67*0.21,"")</f>
        <v/>
      </c>
      <c r="F67" s="3" t="n"/>
      <c r="G67" s="3" t="n"/>
    </row>
    <row r="68" ht="16" customHeight="1">
      <c r="A68" s="5" t="n"/>
      <c r="B68" s="5" t="n"/>
      <c r="C68" s="5" t="n"/>
      <c r="D68" s="18" t="n"/>
      <c r="E68" s="6">
        <f>IF(D68&lt;&gt;"",D68*0.21,"")</f>
        <v/>
      </c>
      <c r="F68" s="5" t="n"/>
      <c r="G68" s="5" t="n"/>
    </row>
    <row r="69" ht="16" customHeight="1">
      <c r="A69" s="3" t="n"/>
      <c r="B69" s="3" t="n"/>
      <c r="C69" s="3" t="n"/>
      <c r="D69" s="17" t="n"/>
      <c r="E69" s="4">
        <f>IF(D69&lt;&gt;"",D69*0.21,"")</f>
        <v/>
      </c>
      <c r="F69" s="3" t="n"/>
      <c r="G69" s="3" t="n"/>
    </row>
    <row r="70" ht="16" customHeight="1">
      <c r="A70" s="5" t="n"/>
      <c r="B70" s="5" t="n"/>
      <c r="C70" s="5" t="n"/>
      <c r="D70" s="18" t="n"/>
      <c r="E70" s="6">
        <f>IF(D70&lt;&gt;"",D70*0.21,"")</f>
        <v/>
      </c>
      <c r="F70" s="5" t="n"/>
      <c r="G70" s="5" t="n"/>
    </row>
    <row r="71" ht="16" customHeight="1">
      <c r="A71" s="3" t="n"/>
      <c r="B71" s="3" t="n"/>
      <c r="C71" s="3" t="n"/>
      <c r="D71" s="17" t="n"/>
      <c r="E71" s="4">
        <f>IF(D71&lt;&gt;"",D71*0.21,"")</f>
        <v/>
      </c>
      <c r="F71" s="3" t="n"/>
      <c r="G71" s="3" t="n"/>
    </row>
    <row r="72" ht="16" customHeight="1">
      <c r="A72" s="5" t="n"/>
      <c r="B72" s="5" t="n"/>
      <c r="C72" s="5" t="n"/>
      <c r="D72" s="18" t="n"/>
      <c r="E72" s="6">
        <f>IF(D72&lt;&gt;"",D72*0.21,"")</f>
        <v/>
      </c>
      <c r="F72" s="5" t="n"/>
      <c r="G72" s="5" t="n"/>
    </row>
    <row r="73" ht="16" customHeight="1">
      <c r="A73" s="3" t="n"/>
      <c r="B73" s="3" t="n"/>
      <c r="C73" s="3" t="n"/>
      <c r="D73" s="17" t="n"/>
      <c r="E73" s="4">
        <f>IF(D73&lt;&gt;"",D73*0.21,"")</f>
        <v/>
      </c>
      <c r="F73" s="3" t="n"/>
      <c r="G73" s="3" t="n"/>
    </row>
    <row r="74" ht="16" customHeight="1">
      <c r="A74" s="5" t="n"/>
      <c r="B74" s="5" t="n"/>
      <c r="C74" s="5" t="n"/>
      <c r="D74" s="18" t="n"/>
      <c r="E74" s="6">
        <f>IF(D74&lt;&gt;"",D74*0.21,"")</f>
        <v/>
      </c>
      <c r="F74" s="5" t="n"/>
      <c r="G74" s="5" t="n"/>
    </row>
    <row r="75" ht="16" customHeight="1">
      <c r="A75" s="3" t="n"/>
      <c r="B75" s="3" t="n"/>
      <c r="C75" s="3" t="n"/>
      <c r="D75" s="17" t="n"/>
      <c r="E75" s="4">
        <f>IF(D75&lt;&gt;"",D75*0.21,"")</f>
        <v/>
      </c>
      <c r="F75" s="3" t="n"/>
      <c r="G75" s="3" t="n"/>
    </row>
    <row r="76" ht="16" customHeight="1">
      <c r="A76" s="5" t="n"/>
      <c r="B76" s="5" t="n"/>
      <c r="C76" s="5" t="n"/>
      <c r="D76" s="18" t="n"/>
      <c r="E76" s="6">
        <f>IF(D76&lt;&gt;"",D76*0.21,"")</f>
        <v/>
      </c>
      <c r="F76" s="5" t="n"/>
      <c r="G76" s="5" t="n"/>
    </row>
    <row r="77" ht="16" customHeight="1">
      <c r="A77" s="3" t="n"/>
      <c r="B77" s="3" t="n"/>
      <c r="C77" s="3" t="n"/>
      <c r="D77" s="17" t="n"/>
      <c r="E77" s="4">
        <f>IF(D77&lt;&gt;"",D77*0.21,"")</f>
        <v/>
      </c>
      <c r="F77" s="3" t="n"/>
      <c r="G77" s="3" t="n"/>
    </row>
    <row r="78" ht="16" customHeight="1">
      <c r="A78" s="5" t="n"/>
      <c r="B78" s="5" t="n"/>
      <c r="C78" s="5" t="n"/>
      <c r="D78" s="18" t="n"/>
      <c r="E78" s="6">
        <f>IF(D78&lt;&gt;"",D78*0.21,"")</f>
        <v/>
      </c>
      <c r="F78" s="5" t="n"/>
      <c r="G78" s="5" t="n"/>
    </row>
    <row r="79" ht="16" customHeight="1">
      <c r="A79" s="3" t="n"/>
      <c r="B79" s="3" t="n"/>
      <c r="C79" s="3" t="n"/>
      <c r="D79" s="17" t="n"/>
      <c r="E79" s="4">
        <f>IF(D79&lt;&gt;"",D79*0.21,"")</f>
        <v/>
      </c>
      <c r="F79" s="3" t="n"/>
      <c r="G79" s="3" t="n"/>
    </row>
    <row r="80" ht="16" customHeight="1">
      <c r="A80" s="5" t="n"/>
      <c r="B80" s="5" t="n"/>
      <c r="C80" s="5" t="n"/>
      <c r="D80" s="18" t="n"/>
      <c r="E80" s="6">
        <f>IF(D80&lt;&gt;"",D80*0.21,"")</f>
        <v/>
      </c>
      <c r="F80" s="5" t="n"/>
      <c r="G80" s="5" t="n"/>
    </row>
    <row r="81" ht="16" customHeight="1">
      <c r="A81" s="3" t="n"/>
      <c r="B81" s="3" t="n"/>
      <c r="C81" s="3" t="n"/>
      <c r="D81" s="17" t="n"/>
      <c r="E81" s="4">
        <f>IF(D81&lt;&gt;"",D81*0.21,"")</f>
        <v/>
      </c>
      <c r="F81" s="3" t="n"/>
      <c r="G81" s="3" t="n"/>
    </row>
    <row r="82" ht="16" customHeight="1">
      <c r="A82" s="5" t="n"/>
      <c r="B82" s="5" t="n"/>
      <c r="C82" s="5" t="n"/>
      <c r="D82" s="18" t="n"/>
      <c r="E82" s="6">
        <f>IF(D82&lt;&gt;"",D82*0.21,"")</f>
        <v/>
      </c>
      <c r="F82" s="5" t="n"/>
      <c r="G82" s="5" t="n"/>
    </row>
    <row r="83" ht="16" customHeight="1">
      <c r="A83" s="3" t="n"/>
      <c r="B83" s="3" t="n"/>
      <c r="C83" s="3" t="n"/>
      <c r="D83" s="17" t="n"/>
      <c r="E83" s="4">
        <f>IF(D83&lt;&gt;"",D83*0.21,"")</f>
        <v/>
      </c>
      <c r="F83" s="3" t="n"/>
      <c r="G83" s="3" t="n"/>
    </row>
    <row r="84" ht="16" customHeight="1">
      <c r="A84" s="5" t="n"/>
      <c r="B84" s="5" t="n"/>
      <c r="C84" s="5" t="n"/>
      <c r="D84" s="18" t="n"/>
      <c r="E84" s="6">
        <f>IF(D84&lt;&gt;"",D84*0.21,"")</f>
        <v/>
      </c>
      <c r="F84" s="5" t="n"/>
      <c r="G84" s="5" t="n"/>
    </row>
    <row r="85" ht="16" customHeight="1">
      <c r="A85" s="3" t="n"/>
      <c r="B85" s="3" t="n"/>
      <c r="C85" s="3" t="n"/>
      <c r="D85" s="17" t="n"/>
      <c r="E85" s="4">
        <f>IF(D85&lt;&gt;"",D85*0.21,"")</f>
        <v/>
      </c>
      <c r="F85" s="3" t="n"/>
      <c r="G85" s="3" t="n"/>
    </row>
    <row r="86" ht="16" customHeight="1">
      <c r="A86" s="5" t="n"/>
      <c r="B86" s="5" t="n"/>
      <c r="C86" s="5" t="n"/>
      <c r="D86" s="18" t="n"/>
      <c r="E86" s="6">
        <f>IF(D86&lt;&gt;"",D86*0.21,"")</f>
        <v/>
      </c>
      <c r="F86" s="5" t="n"/>
      <c r="G86" s="5" t="n"/>
    </row>
    <row r="87" ht="16" customHeight="1">
      <c r="A87" s="3" t="n"/>
      <c r="B87" s="3" t="n"/>
      <c r="C87" s="3" t="n"/>
      <c r="D87" s="17" t="n"/>
      <c r="E87" s="4">
        <f>IF(D87&lt;&gt;"",D87*0.21,"")</f>
        <v/>
      </c>
      <c r="F87" s="3" t="n"/>
      <c r="G87" s="3" t="n"/>
    </row>
    <row r="88" ht="16" customHeight="1">
      <c r="A88" s="5" t="n"/>
      <c r="B88" s="5" t="n"/>
      <c r="C88" s="5" t="n"/>
      <c r="D88" s="18" t="n"/>
      <c r="E88" s="6">
        <f>IF(D88&lt;&gt;"",D88*0.21,"")</f>
        <v/>
      </c>
      <c r="F88" s="5" t="n"/>
      <c r="G88" s="5" t="n"/>
    </row>
    <row r="89" ht="16" customHeight="1">
      <c r="A89" s="3" t="n"/>
      <c r="B89" s="3" t="n"/>
      <c r="C89" s="3" t="n"/>
      <c r="D89" s="17" t="n"/>
      <c r="E89" s="4">
        <f>IF(D89&lt;&gt;"",D89*0.21,"")</f>
        <v/>
      </c>
      <c r="F89" s="3" t="n"/>
      <c r="G89" s="3" t="n"/>
    </row>
    <row r="90" ht="16" customHeight="1">
      <c r="A90" s="5" t="n"/>
      <c r="B90" s="5" t="n"/>
      <c r="C90" s="5" t="n"/>
      <c r="D90" s="18" t="n"/>
      <c r="E90" s="6">
        <f>IF(D90&lt;&gt;"",D90*0.21,"")</f>
        <v/>
      </c>
      <c r="F90" s="5" t="n"/>
      <c r="G90" s="5" t="n"/>
    </row>
    <row r="91" ht="16" customHeight="1">
      <c r="A91" s="3" t="n"/>
      <c r="B91" s="3" t="n"/>
      <c r="C91" s="3" t="n"/>
      <c r="D91" s="17" t="n"/>
      <c r="E91" s="4">
        <f>IF(D91&lt;&gt;"",D91*0.21,"")</f>
        <v/>
      </c>
      <c r="F91" s="3" t="n"/>
      <c r="G91" s="3" t="n"/>
    </row>
    <row r="92" ht="16" customHeight="1">
      <c r="A92" s="5" t="n"/>
      <c r="B92" s="5" t="n"/>
      <c r="C92" s="5" t="n"/>
      <c r="D92" s="18" t="n"/>
      <c r="E92" s="6">
        <f>IF(D92&lt;&gt;"",D92*0.21,"")</f>
        <v/>
      </c>
      <c r="F92" s="5" t="n"/>
      <c r="G92" s="5" t="n"/>
    </row>
    <row r="93" ht="16" customHeight="1">
      <c r="A93" s="3" t="n"/>
      <c r="B93" s="3" t="n"/>
      <c r="C93" s="3" t="n"/>
      <c r="D93" s="17" t="n"/>
      <c r="E93" s="4">
        <f>IF(D93&lt;&gt;"",D93*0.21,"")</f>
        <v/>
      </c>
      <c r="F93" s="3" t="n"/>
      <c r="G93" s="3" t="n"/>
    </row>
    <row r="94" ht="16" customHeight="1">
      <c r="A94" s="5" t="n"/>
      <c r="B94" s="5" t="n"/>
      <c r="C94" s="5" t="n"/>
      <c r="D94" s="18" t="n"/>
      <c r="E94" s="6">
        <f>IF(D94&lt;&gt;"",D94*0.21,"")</f>
        <v/>
      </c>
      <c r="F94" s="5" t="n"/>
      <c r="G94" s="5" t="n"/>
    </row>
    <row r="95" ht="16" customHeight="1">
      <c r="A95" s="3" t="n"/>
      <c r="B95" s="3" t="n"/>
      <c r="C95" s="3" t="n"/>
      <c r="D95" s="17" t="n"/>
      <c r="E95" s="4">
        <f>IF(D95&lt;&gt;"",D95*0.21,"")</f>
        <v/>
      </c>
      <c r="F95" s="3" t="n"/>
      <c r="G95" s="3" t="n"/>
    </row>
    <row r="96" ht="16" customHeight="1">
      <c r="A96" s="5" t="n"/>
      <c r="B96" s="5" t="n"/>
      <c r="C96" s="5" t="n"/>
      <c r="D96" s="18" t="n"/>
      <c r="E96" s="6">
        <f>IF(D96&lt;&gt;"",D96*0.21,"")</f>
        <v/>
      </c>
      <c r="F96" s="5" t="n"/>
      <c r="G96" s="5" t="n"/>
    </row>
    <row r="97" ht="16" customHeight="1">
      <c r="A97" s="3" t="n"/>
      <c r="B97" s="3" t="n"/>
      <c r="C97" s="3" t="n"/>
      <c r="D97" s="17" t="n"/>
      <c r="E97" s="4">
        <f>IF(D97&lt;&gt;"",D97*0.21,"")</f>
        <v/>
      </c>
      <c r="F97" s="3" t="n"/>
      <c r="G97" s="3" t="n"/>
    </row>
    <row r="98" ht="16" customHeight="1">
      <c r="A98" s="5" t="n"/>
      <c r="B98" s="5" t="n"/>
      <c r="C98" s="5" t="n"/>
      <c r="D98" s="18" t="n"/>
      <c r="E98" s="6">
        <f>IF(D98&lt;&gt;"",D98*0.21,"")</f>
        <v/>
      </c>
      <c r="F98" s="5" t="n"/>
      <c r="G98" s="5" t="n"/>
    </row>
    <row r="99" ht="16" customHeight="1">
      <c r="A99" s="3" t="n"/>
      <c r="B99" s="3" t="n"/>
      <c r="C99" s="3" t="n"/>
      <c r="D99" s="17" t="n"/>
      <c r="E99" s="4">
        <f>IF(D99&lt;&gt;"",D99*0.21,"")</f>
        <v/>
      </c>
      <c r="F99" s="3" t="n"/>
      <c r="G99" s="3" t="n"/>
    </row>
    <row r="100" ht="16" customHeight="1">
      <c r="A100" s="5" t="n"/>
      <c r="B100" s="5" t="n"/>
      <c r="C100" s="5" t="n"/>
      <c r="D100" s="18" t="n"/>
      <c r="E100" s="6">
        <f>IF(D100&lt;&gt;"",D100*0.21,"")</f>
        <v/>
      </c>
      <c r="F100" s="5" t="n"/>
      <c r="G100" s="5" t="n"/>
    </row>
    <row r="101" ht="16" customHeight="1">
      <c r="A101" s="3" t="n"/>
      <c r="B101" s="3" t="n"/>
      <c r="C101" s="3" t="n"/>
      <c r="D101" s="17" t="n"/>
      <c r="E101" s="4">
        <f>IF(D101&lt;&gt;"",D101*0.21,"")</f>
        <v/>
      </c>
      <c r="F101" s="3" t="n"/>
      <c r="G101" s="3" t="n"/>
    </row>
    <row r="102" ht="16" customHeight="1">
      <c r="A102" s="5" t="n"/>
      <c r="B102" s="5" t="n"/>
      <c r="C102" s="5" t="n"/>
      <c r="D102" s="18" t="n"/>
      <c r="E102" s="6">
        <f>IF(D102&lt;&gt;"",D102*0.21,"")</f>
        <v/>
      </c>
      <c r="F102" s="5" t="n"/>
      <c r="G102" s="5" t="n"/>
    </row>
    <row r="103" ht="16" customHeight="1">
      <c r="A103" s="3" t="n"/>
      <c r="B103" s="3" t="n"/>
      <c r="C103" s="3" t="n"/>
      <c r="D103" s="17" t="n"/>
      <c r="E103" s="4">
        <f>IF(D103&lt;&gt;"",D103*0.21,"")</f>
        <v/>
      </c>
      <c r="F103" s="3" t="n"/>
      <c r="G103" s="3" t="n"/>
    </row>
    <row r="104" ht="16" customHeight="1">
      <c r="A104" s="5" t="n"/>
      <c r="B104" s="5" t="n"/>
      <c r="C104" s="5" t="n"/>
      <c r="D104" s="18" t="n"/>
      <c r="E104" s="6">
        <f>IF(D104&lt;&gt;"",D104*0.21,"")</f>
        <v/>
      </c>
      <c r="F104" s="5" t="n"/>
      <c r="G104" s="5" t="n"/>
    </row>
    <row r="105" ht="16" customHeight="1">
      <c r="A105" s="3" t="n"/>
      <c r="B105" s="3" t="n"/>
      <c r="C105" s="3" t="n"/>
      <c r="D105" s="17" t="n"/>
      <c r="E105" s="4">
        <f>IF(D105&lt;&gt;"",D105*0.21,"")</f>
        <v/>
      </c>
      <c r="F105" s="3" t="n"/>
      <c r="G105" s="3" t="n"/>
    </row>
    <row r="106" ht="16" customHeight="1">
      <c r="A106" s="5" t="n"/>
      <c r="B106" s="5" t="n"/>
      <c r="C106" s="5" t="n"/>
      <c r="D106" s="18" t="n"/>
      <c r="E106" s="6">
        <f>IF(D106&lt;&gt;"",D106*0.21,"")</f>
        <v/>
      </c>
      <c r="F106" s="5" t="n"/>
      <c r="G106" s="5" t="n"/>
    </row>
    <row r="107" ht="16" customHeight="1">
      <c r="A107" s="3" t="n"/>
      <c r="B107" s="3" t="n"/>
      <c r="C107" s="3" t="n"/>
      <c r="D107" s="17" t="n"/>
      <c r="E107" s="4">
        <f>IF(D107&lt;&gt;"",D107*0.21,"")</f>
        <v/>
      </c>
      <c r="F107" s="3" t="n"/>
      <c r="G107" s="3" t="n"/>
    </row>
    <row r="108" ht="16" customHeight="1">
      <c r="A108" s="5" t="n"/>
      <c r="B108" s="5" t="n"/>
      <c r="C108" s="5" t="n"/>
      <c r="D108" s="18" t="n"/>
      <c r="E108" s="6">
        <f>IF(D108&lt;&gt;"",D108*0.21,"")</f>
        <v/>
      </c>
      <c r="F108" s="5" t="n"/>
      <c r="G108" s="5" t="n"/>
    </row>
    <row r="109" ht="16" customHeight="1">
      <c r="A109" s="3" t="n"/>
      <c r="B109" s="3" t="n"/>
      <c r="C109" s="3" t="n"/>
      <c r="D109" s="17" t="n"/>
      <c r="E109" s="4">
        <f>IF(D109&lt;&gt;"",D109*0.21,"")</f>
        <v/>
      </c>
      <c r="F109" s="3" t="n"/>
      <c r="G109" s="3" t="n"/>
    </row>
    <row r="110" ht="16" customHeight="1">
      <c r="A110" s="5" t="n"/>
      <c r="B110" s="5" t="n"/>
      <c r="C110" s="5" t="n"/>
      <c r="D110" s="18" t="n"/>
      <c r="E110" s="6">
        <f>IF(D110&lt;&gt;"",D110*0.21,"")</f>
        <v/>
      </c>
      <c r="F110" s="5" t="n"/>
      <c r="G110" s="5" t="n"/>
    </row>
    <row r="111" ht="16" customHeight="1">
      <c r="A111" s="3" t="n"/>
      <c r="B111" s="3" t="n"/>
      <c r="C111" s="3" t="n"/>
      <c r="D111" s="17" t="n"/>
      <c r="E111" s="4">
        <f>IF(D111&lt;&gt;"",D111*0.21,"")</f>
        <v/>
      </c>
      <c r="F111" s="3" t="n"/>
      <c r="G111" s="3" t="n"/>
    </row>
    <row r="112" ht="16" customHeight="1">
      <c r="A112" s="5" t="n"/>
      <c r="B112" s="5" t="n"/>
      <c r="C112" s="5" t="n"/>
      <c r="D112" s="18" t="n"/>
      <c r="E112" s="6">
        <f>IF(D112&lt;&gt;"",D112*0.21,"")</f>
        <v/>
      </c>
      <c r="F112" s="5" t="n"/>
      <c r="G112" s="5" t="n"/>
    </row>
    <row r="113" ht="16" customHeight="1">
      <c r="A113" s="3" t="n"/>
      <c r="B113" s="3" t="n"/>
      <c r="C113" s="3" t="n"/>
      <c r="D113" s="17" t="n"/>
      <c r="E113" s="4">
        <f>IF(D113&lt;&gt;"",D113*0.21,"")</f>
        <v/>
      </c>
      <c r="F113" s="3" t="n"/>
      <c r="G113" s="3" t="n"/>
    </row>
    <row r="114" ht="16" customHeight="1">
      <c r="A114" s="5" t="n"/>
      <c r="B114" s="5" t="n"/>
      <c r="C114" s="5" t="n"/>
      <c r="D114" s="18" t="n"/>
      <c r="E114" s="6">
        <f>IF(D114&lt;&gt;"",D114*0.21,"")</f>
        <v/>
      </c>
      <c r="F114" s="5" t="n"/>
      <c r="G114" s="5" t="n"/>
    </row>
    <row r="115" ht="16" customHeight="1">
      <c r="A115" s="3" t="n"/>
      <c r="B115" s="3" t="n"/>
      <c r="C115" s="3" t="n"/>
      <c r="D115" s="17" t="n"/>
      <c r="E115" s="4">
        <f>IF(D115&lt;&gt;"",D115*0.21,"")</f>
        <v/>
      </c>
      <c r="F115" s="3" t="n"/>
      <c r="G115" s="3" t="n"/>
    </row>
    <row r="116" ht="16" customHeight="1">
      <c r="A116" s="5" t="n"/>
      <c r="B116" s="5" t="n"/>
      <c r="C116" s="5" t="n"/>
      <c r="D116" s="18" t="n"/>
      <c r="E116" s="6">
        <f>IF(D116&lt;&gt;"",D116*0.21,"")</f>
        <v/>
      </c>
      <c r="F116" s="5" t="n"/>
      <c r="G116" s="5" t="n"/>
    </row>
    <row r="117" ht="16" customHeight="1">
      <c r="A117" s="3" t="n"/>
      <c r="B117" s="3" t="n"/>
      <c r="C117" s="3" t="n"/>
      <c r="D117" s="17" t="n"/>
      <c r="E117" s="4">
        <f>IF(D117&lt;&gt;"",D117*0.21,"")</f>
        <v/>
      </c>
      <c r="F117" s="3" t="n"/>
      <c r="G117" s="3" t="n"/>
    </row>
    <row r="118" ht="16" customHeight="1">
      <c r="A118" s="5" t="n"/>
      <c r="B118" s="5" t="n"/>
      <c r="C118" s="5" t="n"/>
      <c r="D118" s="18" t="n"/>
      <c r="E118" s="6">
        <f>IF(D118&lt;&gt;"",D118*0.21,"")</f>
        <v/>
      </c>
      <c r="F118" s="5" t="n"/>
      <c r="G118" s="5" t="n"/>
    </row>
    <row r="119" ht="16" customHeight="1">
      <c r="A119" s="3" t="n"/>
      <c r="B119" s="3" t="n"/>
      <c r="C119" s="3" t="n"/>
      <c r="D119" s="17" t="n"/>
      <c r="E119" s="4">
        <f>IF(D119&lt;&gt;"",D119*0.21,"")</f>
        <v/>
      </c>
      <c r="F119" s="3" t="n"/>
      <c r="G119" s="3" t="n"/>
    </row>
    <row r="120" ht="16" customHeight="1">
      <c r="A120" s="5" t="n"/>
      <c r="B120" s="5" t="n"/>
      <c r="C120" s="5" t="n"/>
      <c r="D120" s="18" t="n"/>
      <c r="E120" s="6">
        <f>IF(D120&lt;&gt;"",D120*0.21,"")</f>
        <v/>
      </c>
      <c r="F120" s="5" t="n"/>
      <c r="G120" s="5" t="n"/>
    </row>
    <row r="121" ht="16" customHeight="1">
      <c r="A121" s="3" t="n"/>
      <c r="B121" s="3" t="n"/>
      <c r="C121" s="3" t="n"/>
      <c r="D121" s="17" t="n"/>
      <c r="E121" s="4">
        <f>IF(D121&lt;&gt;"",D121*0.21,"")</f>
        <v/>
      </c>
      <c r="F121" s="3" t="n"/>
      <c r="G121" s="3" t="n"/>
    </row>
    <row r="122" ht="16" customHeight="1">
      <c r="A122" s="5" t="n"/>
      <c r="B122" s="5" t="n"/>
      <c r="C122" s="5" t="n"/>
      <c r="D122" s="18" t="n"/>
      <c r="E122" s="6">
        <f>IF(D122&lt;&gt;"",D122*0.21,"")</f>
        <v/>
      </c>
      <c r="F122" s="5" t="n"/>
      <c r="G122" s="5" t="n"/>
    </row>
    <row r="123" ht="16" customHeight="1">
      <c r="A123" s="3" t="n"/>
      <c r="B123" s="3" t="n"/>
      <c r="C123" s="3" t="n"/>
      <c r="D123" s="17" t="n"/>
      <c r="E123" s="4">
        <f>IF(D123&lt;&gt;"",D123*0.21,"")</f>
        <v/>
      </c>
      <c r="F123" s="3" t="n"/>
      <c r="G123" s="3" t="n"/>
    </row>
    <row r="124" ht="16" customHeight="1">
      <c r="A124" s="5" t="n"/>
      <c r="B124" s="5" t="n"/>
      <c r="C124" s="5" t="n"/>
      <c r="D124" s="18" t="n"/>
      <c r="E124" s="6">
        <f>IF(D124&lt;&gt;"",D124*0.21,"")</f>
        <v/>
      </c>
      <c r="F124" s="5" t="n"/>
      <c r="G124" s="5" t="n"/>
    </row>
    <row r="125" ht="16" customHeight="1">
      <c r="A125" s="3" t="n"/>
      <c r="B125" s="3" t="n"/>
      <c r="C125" s="3" t="n"/>
      <c r="D125" s="17" t="n"/>
      <c r="E125" s="4">
        <f>IF(D125&lt;&gt;"",D125*0.21,"")</f>
        <v/>
      </c>
      <c r="F125" s="3" t="n"/>
      <c r="G125" s="3" t="n"/>
    </row>
    <row r="126" ht="16" customHeight="1">
      <c r="A126" s="5" t="n"/>
      <c r="B126" s="5" t="n"/>
      <c r="C126" s="5" t="n"/>
      <c r="D126" s="18" t="n"/>
      <c r="E126" s="6">
        <f>IF(D126&lt;&gt;"",D126*0.21,"")</f>
        <v/>
      </c>
      <c r="F126" s="5" t="n"/>
      <c r="G126" s="5" t="n"/>
    </row>
    <row r="127" ht="16" customHeight="1">
      <c r="A127" s="3" t="n"/>
      <c r="B127" s="3" t="n"/>
      <c r="C127" s="3" t="n"/>
      <c r="D127" s="17" t="n"/>
      <c r="E127" s="4">
        <f>IF(D127&lt;&gt;"",D127*0.21,"")</f>
        <v/>
      </c>
      <c r="F127" s="3" t="n"/>
      <c r="G127" s="3" t="n"/>
    </row>
    <row r="128" ht="16" customHeight="1">
      <c r="A128" s="5" t="n"/>
      <c r="B128" s="5" t="n"/>
      <c r="C128" s="5" t="n"/>
      <c r="D128" s="18" t="n"/>
      <c r="E128" s="6">
        <f>IF(D128&lt;&gt;"",D128*0.21,"")</f>
        <v/>
      </c>
      <c r="F128" s="5" t="n"/>
      <c r="G128" s="5" t="n"/>
    </row>
    <row r="129" ht="16" customHeight="1">
      <c r="A129" s="3" t="n"/>
      <c r="B129" s="3" t="n"/>
      <c r="C129" s="3" t="n"/>
      <c r="D129" s="17" t="n"/>
      <c r="E129" s="4">
        <f>IF(D129&lt;&gt;"",D129*0.21,"")</f>
        <v/>
      </c>
      <c r="F129" s="3" t="n"/>
      <c r="G129" s="3" t="n"/>
    </row>
    <row r="130" ht="16" customHeight="1">
      <c r="A130" s="5" t="n"/>
      <c r="B130" s="5" t="n"/>
      <c r="C130" s="5" t="n"/>
      <c r="D130" s="18" t="n"/>
      <c r="E130" s="6">
        <f>IF(D130&lt;&gt;"",D130*0.21,"")</f>
        <v/>
      </c>
      <c r="F130" s="5" t="n"/>
      <c r="G130" s="5" t="n"/>
    </row>
    <row r="131" ht="16" customHeight="1">
      <c r="A131" s="3" t="n"/>
      <c r="B131" s="3" t="n"/>
      <c r="C131" s="3" t="n"/>
      <c r="D131" s="17" t="n"/>
      <c r="E131" s="4">
        <f>IF(D131&lt;&gt;"",D131*0.21,"")</f>
        <v/>
      </c>
      <c r="F131" s="3" t="n"/>
      <c r="G131" s="3" t="n"/>
    </row>
    <row r="132" ht="16" customHeight="1">
      <c r="A132" s="5" t="n"/>
      <c r="B132" s="5" t="n"/>
      <c r="C132" s="5" t="n"/>
      <c r="D132" s="18" t="n"/>
      <c r="E132" s="6">
        <f>IF(D132&lt;&gt;"",D132*0.21,"")</f>
        <v/>
      </c>
      <c r="F132" s="5" t="n"/>
      <c r="G132" s="5" t="n"/>
    </row>
    <row r="133" ht="16" customHeight="1">
      <c r="A133" s="3" t="n"/>
      <c r="B133" s="3" t="n"/>
      <c r="C133" s="3" t="n"/>
      <c r="D133" s="17" t="n"/>
      <c r="E133" s="4">
        <f>IF(D133&lt;&gt;"",D133*0.21,"")</f>
        <v/>
      </c>
      <c r="F133" s="3" t="n"/>
      <c r="G133" s="3" t="n"/>
    </row>
    <row r="134" ht="16" customHeight="1">
      <c r="A134" s="5" t="n"/>
      <c r="B134" s="5" t="n"/>
      <c r="C134" s="5" t="n"/>
      <c r="D134" s="18" t="n"/>
      <c r="E134" s="6">
        <f>IF(D134&lt;&gt;"",D134*0.21,"")</f>
        <v/>
      </c>
      <c r="F134" s="5" t="n"/>
      <c r="G134" s="5" t="n"/>
    </row>
    <row r="135" ht="16" customHeight="1">
      <c r="A135" s="3" t="n"/>
      <c r="B135" s="3" t="n"/>
      <c r="C135" s="3" t="n"/>
      <c r="D135" s="17" t="n"/>
      <c r="E135" s="4">
        <f>IF(D135&lt;&gt;"",D135*0.21,"")</f>
        <v/>
      </c>
      <c r="F135" s="3" t="n"/>
      <c r="G135" s="3" t="n"/>
    </row>
    <row r="136" ht="16" customHeight="1">
      <c r="A136" s="5" t="n"/>
      <c r="B136" s="5" t="n"/>
      <c r="C136" s="5" t="n"/>
      <c r="D136" s="18" t="n"/>
      <c r="E136" s="6">
        <f>IF(D136&lt;&gt;"",D136*0.21,"")</f>
        <v/>
      </c>
      <c r="F136" s="5" t="n"/>
      <c r="G136" s="5" t="n"/>
    </row>
    <row r="137" ht="16" customHeight="1">
      <c r="A137" s="3" t="n"/>
      <c r="B137" s="3" t="n"/>
      <c r="C137" s="3" t="n"/>
      <c r="D137" s="17" t="n"/>
      <c r="E137" s="4">
        <f>IF(D137&lt;&gt;"",D137*0.21,"")</f>
        <v/>
      </c>
      <c r="F137" s="3" t="n"/>
      <c r="G137" s="3" t="n"/>
    </row>
    <row r="138" ht="16" customHeight="1">
      <c r="A138" s="5" t="n"/>
      <c r="B138" s="5" t="n"/>
      <c r="C138" s="5" t="n"/>
      <c r="D138" s="18" t="n"/>
      <c r="E138" s="6">
        <f>IF(D138&lt;&gt;"",D138*0.21,"")</f>
        <v/>
      </c>
      <c r="F138" s="5" t="n"/>
      <c r="G138" s="5" t="n"/>
    </row>
    <row r="139" ht="16" customHeight="1">
      <c r="A139" s="3" t="n"/>
      <c r="B139" s="3" t="n"/>
      <c r="C139" s="3" t="n"/>
      <c r="D139" s="17" t="n"/>
      <c r="E139" s="4">
        <f>IF(D139&lt;&gt;"",D139*0.21,"")</f>
        <v/>
      </c>
      <c r="F139" s="3" t="n"/>
      <c r="G139" s="3" t="n"/>
    </row>
    <row r="140" ht="16" customHeight="1">
      <c r="A140" s="5" t="n"/>
      <c r="B140" s="5" t="n"/>
      <c r="C140" s="5" t="n"/>
      <c r="D140" s="18" t="n"/>
      <c r="E140" s="6">
        <f>IF(D140&lt;&gt;"",D140*0.21,"")</f>
        <v/>
      </c>
      <c r="F140" s="5" t="n"/>
      <c r="G140" s="5" t="n"/>
    </row>
    <row r="141" ht="16" customHeight="1">
      <c r="A141" s="3" t="n"/>
      <c r="B141" s="3" t="n"/>
      <c r="C141" s="3" t="n"/>
      <c r="D141" s="17" t="n"/>
      <c r="E141" s="4">
        <f>IF(D141&lt;&gt;"",D141*0.21,"")</f>
        <v/>
      </c>
      <c r="F141" s="3" t="n"/>
      <c r="G141" s="3" t="n"/>
    </row>
    <row r="142" ht="16" customHeight="1">
      <c r="A142" s="5" t="n"/>
      <c r="B142" s="5" t="n"/>
      <c r="C142" s="5" t="n"/>
      <c r="D142" s="18" t="n"/>
      <c r="E142" s="6">
        <f>IF(D142&lt;&gt;"",D142*0.21,"")</f>
        <v/>
      </c>
      <c r="F142" s="5" t="n"/>
      <c r="G142" s="5" t="n"/>
    </row>
    <row r="143" ht="16" customHeight="1">
      <c r="A143" s="3" t="n"/>
      <c r="B143" s="3" t="n"/>
      <c r="C143" s="3" t="n"/>
      <c r="D143" s="17" t="n"/>
      <c r="E143" s="4">
        <f>IF(D143&lt;&gt;"",D143*0.21,"")</f>
        <v/>
      </c>
      <c r="F143" s="3" t="n"/>
      <c r="G143" s="3" t="n"/>
    </row>
    <row r="144" ht="16" customHeight="1">
      <c r="A144" s="5" t="n"/>
      <c r="B144" s="5" t="n"/>
      <c r="C144" s="5" t="n"/>
      <c r="D144" s="18" t="n"/>
      <c r="E144" s="6">
        <f>IF(D144&lt;&gt;"",D144*0.21,"")</f>
        <v/>
      </c>
      <c r="F144" s="5" t="n"/>
      <c r="G144" s="5" t="n"/>
    </row>
    <row r="145" ht="16" customHeight="1">
      <c r="A145" s="3" t="n"/>
      <c r="B145" s="3" t="n"/>
      <c r="C145" s="3" t="n"/>
      <c r="D145" s="17" t="n"/>
      <c r="E145" s="4">
        <f>IF(D145&lt;&gt;"",D145*0.21,"")</f>
        <v/>
      </c>
      <c r="F145" s="3" t="n"/>
      <c r="G145" s="3" t="n"/>
    </row>
    <row r="146" ht="16" customHeight="1">
      <c r="A146" s="5" t="n"/>
      <c r="B146" s="5" t="n"/>
      <c r="C146" s="5" t="n"/>
      <c r="D146" s="18" t="n"/>
      <c r="E146" s="6">
        <f>IF(D146&lt;&gt;"",D146*0.21,"")</f>
        <v/>
      </c>
      <c r="F146" s="5" t="n"/>
      <c r="G146" s="5" t="n"/>
    </row>
    <row r="147" ht="16" customHeight="1">
      <c r="A147" s="3" t="n"/>
      <c r="B147" s="3" t="n"/>
      <c r="C147" s="3" t="n"/>
      <c r="D147" s="17" t="n"/>
      <c r="E147" s="4">
        <f>IF(D147&lt;&gt;"",D147*0.21,"")</f>
        <v/>
      </c>
      <c r="F147" s="3" t="n"/>
      <c r="G147" s="3" t="n"/>
    </row>
    <row r="148" ht="16" customHeight="1">
      <c r="A148" s="5" t="n"/>
      <c r="B148" s="5" t="n"/>
      <c r="C148" s="5" t="n"/>
      <c r="D148" s="18" t="n"/>
      <c r="E148" s="6">
        <f>IF(D148&lt;&gt;"",D148*0.21,"")</f>
        <v/>
      </c>
      <c r="F148" s="5" t="n"/>
      <c r="G148" s="5" t="n"/>
    </row>
    <row r="149" ht="16" customHeight="1">
      <c r="A149" s="3" t="n"/>
      <c r="B149" s="3" t="n"/>
      <c r="C149" s="3" t="n"/>
      <c r="D149" s="17" t="n"/>
      <c r="E149" s="4">
        <f>IF(D149&lt;&gt;"",D149*0.21,"")</f>
        <v/>
      </c>
      <c r="F149" s="3" t="n"/>
      <c r="G149" s="3" t="n"/>
    </row>
    <row r="150" ht="16" customHeight="1">
      <c r="A150" s="5" t="n"/>
      <c r="B150" s="5" t="n"/>
      <c r="C150" s="5" t="n"/>
      <c r="D150" s="18" t="n"/>
      <c r="E150" s="6">
        <f>IF(D150&lt;&gt;"",D150*0.21,"")</f>
        <v/>
      </c>
      <c r="F150" s="5" t="n"/>
      <c r="G150" s="5" t="n"/>
    </row>
    <row r="151" ht="16" customHeight="1">
      <c r="A151" s="3" t="n"/>
      <c r="B151" s="3" t="n"/>
      <c r="C151" s="3" t="n"/>
      <c r="D151" s="17" t="n"/>
      <c r="E151" s="4">
        <f>IF(D151&lt;&gt;"",D151*0.21,"")</f>
        <v/>
      </c>
      <c r="F151" s="3" t="n"/>
      <c r="G151" s="3" t="n"/>
    </row>
    <row r="152" ht="16" customHeight="1">
      <c r="A152" s="5" t="n"/>
      <c r="B152" s="5" t="n"/>
      <c r="C152" s="5" t="n"/>
      <c r="D152" s="18" t="n"/>
      <c r="E152" s="6">
        <f>IF(D152&lt;&gt;"",D152*0.21,"")</f>
        <v/>
      </c>
      <c r="F152" s="5" t="n"/>
      <c r="G152" s="5" t="n"/>
    </row>
    <row r="153" ht="16" customHeight="1">
      <c r="A153" s="3" t="n"/>
      <c r="B153" s="3" t="n"/>
      <c r="C153" s="3" t="n"/>
      <c r="D153" s="17" t="n"/>
      <c r="E153" s="4">
        <f>IF(D153&lt;&gt;"",D153*0.21,"")</f>
        <v/>
      </c>
      <c r="F153" s="3" t="n"/>
      <c r="G153" s="3" t="n"/>
    </row>
    <row r="154" ht="16" customHeight="1">
      <c r="A154" s="5" t="n"/>
      <c r="B154" s="5" t="n"/>
      <c r="C154" s="5" t="n"/>
      <c r="D154" s="18" t="n"/>
      <c r="E154" s="6">
        <f>IF(D154&lt;&gt;"",D154*0.21,"")</f>
        <v/>
      </c>
      <c r="F154" s="5" t="n"/>
      <c r="G154" s="5" t="n"/>
    </row>
    <row r="155" ht="16" customHeight="1">
      <c r="A155" s="3" t="n"/>
      <c r="B155" s="3" t="n"/>
      <c r="C155" s="3" t="n"/>
      <c r="D155" s="17" t="n"/>
      <c r="E155" s="4">
        <f>IF(D155&lt;&gt;"",D155*0.21,"")</f>
        <v/>
      </c>
      <c r="F155" s="3" t="n"/>
      <c r="G155" s="3" t="n"/>
    </row>
    <row r="156" ht="16" customHeight="1">
      <c r="A156" s="5" t="n"/>
      <c r="B156" s="5" t="n"/>
      <c r="C156" s="5" t="n"/>
      <c r="D156" s="18" t="n"/>
      <c r="E156" s="6">
        <f>IF(D156&lt;&gt;"",D156*0.21,"")</f>
        <v/>
      </c>
      <c r="F156" s="5" t="n"/>
      <c r="G156" s="5" t="n"/>
    </row>
    <row r="157" ht="16" customHeight="1">
      <c r="A157" s="3" t="n"/>
      <c r="B157" s="3" t="n"/>
      <c r="C157" s="3" t="n"/>
      <c r="D157" s="17" t="n"/>
      <c r="E157" s="4">
        <f>IF(D157&lt;&gt;"",D157*0.21,"")</f>
        <v/>
      </c>
      <c r="F157" s="3" t="n"/>
      <c r="G157" s="3" t="n"/>
    </row>
    <row r="158" ht="16" customHeight="1">
      <c r="A158" s="5" t="n"/>
      <c r="B158" s="5" t="n"/>
      <c r="C158" s="5" t="n"/>
      <c r="D158" s="18" t="n"/>
      <c r="E158" s="6">
        <f>IF(D158&lt;&gt;"",D158*0.21,"")</f>
        <v/>
      </c>
      <c r="F158" s="5" t="n"/>
      <c r="G158" s="5" t="n"/>
    </row>
    <row r="159" ht="16" customHeight="1">
      <c r="A159" s="3" t="n"/>
      <c r="B159" s="3" t="n"/>
      <c r="C159" s="3" t="n"/>
      <c r="D159" s="17" t="n"/>
      <c r="E159" s="4">
        <f>IF(D159&lt;&gt;"",D159*0.21,"")</f>
        <v/>
      </c>
      <c r="F159" s="3" t="n"/>
      <c r="G159" s="3" t="n"/>
    </row>
    <row r="160" ht="16" customHeight="1">
      <c r="A160" s="5" t="n"/>
      <c r="B160" s="5" t="n"/>
      <c r="C160" s="5" t="n"/>
      <c r="D160" s="18" t="n"/>
      <c r="E160" s="6">
        <f>IF(D160&lt;&gt;"",D160*0.21,"")</f>
        <v/>
      </c>
      <c r="F160" s="5" t="n"/>
      <c r="G160" s="5" t="n"/>
    </row>
    <row r="161" ht="16" customHeight="1">
      <c r="A161" s="3" t="n"/>
      <c r="B161" s="3" t="n"/>
      <c r="C161" s="3" t="n"/>
      <c r="D161" s="17" t="n"/>
      <c r="E161" s="4">
        <f>IF(D161&lt;&gt;"",D161*0.21,"")</f>
        <v/>
      </c>
      <c r="F161" s="3" t="n"/>
      <c r="G161" s="3" t="n"/>
    </row>
    <row r="162" ht="16" customHeight="1">
      <c r="A162" s="5" t="n"/>
      <c r="B162" s="5" t="n"/>
      <c r="C162" s="5" t="n"/>
      <c r="D162" s="18" t="n"/>
      <c r="E162" s="6">
        <f>IF(D162&lt;&gt;"",D162*0.21,"")</f>
        <v/>
      </c>
      <c r="F162" s="5" t="n"/>
      <c r="G162" s="5" t="n"/>
    </row>
    <row r="163" ht="16" customHeight="1">
      <c r="A163" s="3" t="n"/>
      <c r="B163" s="3" t="n"/>
      <c r="C163" s="3" t="n"/>
      <c r="D163" s="17" t="n"/>
      <c r="E163" s="4">
        <f>IF(D163&lt;&gt;"",D163*0.21,"")</f>
        <v/>
      </c>
      <c r="F163" s="3" t="n"/>
      <c r="G163" s="3" t="n"/>
    </row>
    <row r="164" ht="16" customHeight="1">
      <c r="A164" s="5" t="n"/>
      <c r="B164" s="5" t="n"/>
      <c r="C164" s="5" t="n"/>
      <c r="D164" s="18" t="n"/>
      <c r="E164" s="6">
        <f>IF(D164&lt;&gt;"",D164*0.21,"")</f>
        <v/>
      </c>
      <c r="F164" s="5" t="n"/>
      <c r="G164" s="5" t="n"/>
    </row>
    <row r="165" ht="16" customHeight="1">
      <c r="A165" s="3" t="n"/>
      <c r="B165" s="3" t="n"/>
      <c r="C165" s="3" t="n"/>
      <c r="D165" s="17" t="n"/>
      <c r="E165" s="4">
        <f>IF(D165&lt;&gt;"",D165*0.21,"")</f>
        <v/>
      </c>
      <c r="F165" s="3" t="n"/>
      <c r="G165" s="3" t="n"/>
    </row>
    <row r="166" ht="16" customHeight="1">
      <c r="A166" s="5" t="n"/>
      <c r="B166" s="5" t="n"/>
      <c r="C166" s="5" t="n"/>
      <c r="D166" s="18" t="n"/>
      <c r="E166" s="6">
        <f>IF(D166&lt;&gt;"",D166*0.21,"")</f>
        <v/>
      </c>
      <c r="F166" s="5" t="n"/>
      <c r="G166" s="5" t="n"/>
    </row>
    <row r="167" ht="16" customHeight="1">
      <c r="A167" s="3" t="n"/>
      <c r="B167" s="3" t="n"/>
      <c r="C167" s="3" t="n"/>
      <c r="D167" s="17" t="n"/>
      <c r="E167" s="4">
        <f>IF(D167&lt;&gt;"",D167*0.21,"")</f>
        <v/>
      </c>
      <c r="F167" s="3" t="n"/>
      <c r="G167" s="3" t="n"/>
    </row>
    <row r="168" ht="16" customHeight="1">
      <c r="A168" s="5" t="n"/>
      <c r="B168" s="5" t="n"/>
      <c r="C168" s="5" t="n"/>
      <c r="D168" s="18" t="n"/>
      <c r="E168" s="6">
        <f>IF(D168&lt;&gt;"",D168*0.21,"")</f>
        <v/>
      </c>
      <c r="F168" s="5" t="n"/>
      <c r="G168" s="5" t="n"/>
    </row>
    <row r="169" ht="16" customHeight="1">
      <c r="A169" s="3" t="n"/>
      <c r="B169" s="3" t="n"/>
      <c r="C169" s="3" t="n"/>
      <c r="D169" s="17" t="n"/>
      <c r="E169" s="4">
        <f>IF(D169&lt;&gt;"",D169*0.21,"")</f>
        <v/>
      </c>
      <c r="F169" s="3" t="n"/>
      <c r="G169" s="3" t="n"/>
    </row>
    <row r="170" ht="16" customHeight="1">
      <c r="A170" s="5" t="n"/>
      <c r="B170" s="5" t="n"/>
      <c r="C170" s="5" t="n"/>
      <c r="D170" s="18" t="n"/>
      <c r="E170" s="6">
        <f>IF(D170&lt;&gt;"",D170*0.21,"")</f>
        <v/>
      </c>
      <c r="F170" s="5" t="n"/>
      <c r="G170" s="5" t="n"/>
    </row>
    <row r="171" ht="16" customHeight="1">
      <c r="A171" s="3" t="n"/>
      <c r="B171" s="3" t="n"/>
      <c r="C171" s="3" t="n"/>
      <c r="D171" s="17" t="n"/>
      <c r="E171" s="4">
        <f>IF(D171&lt;&gt;"",D171*0.21,"")</f>
        <v/>
      </c>
      <c r="F171" s="3" t="n"/>
      <c r="G171" s="3" t="n"/>
    </row>
    <row r="172" ht="16" customHeight="1">
      <c r="A172" s="5" t="n"/>
      <c r="B172" s="5" t="n"/>
      <c r="C172" s="5" t="n"/>
      <c r="D172" s="18" t="n"/>
      <c r="E172" s="6">
        <f>IF(D172&lt;&gt;"",D172*0.21,"")</f>
        <v/>
      </c>
      <c r="F172" s="5" t="n"/>
      <c r="G172" s="5" t="n"/>
    </row>
    <row r="173" ht="16" customHeight="1">
      <c r="A173" s="3" t="n"/>
      <c r="B173" s="3" t="n"/>
      <c r="C173" s="3" t="n"/>
      <c r="D173" s="17" t="n"/>
      <c r="E173" s="4">
        <f>IF(D173&lt;&gt;"",D173*0.21,"")</f>
        <v/>
      </c>
      <c r="F173" s="3" t="n"/>
      <c r="G173" s="3" t="n"/>
    </row>
    <row r="174" ht="16" customHeight="1">
      <c r="A174" s="5" t="n"/>
      <c r="B174" s="5" t="n"/>
      <c r="C174" s="5" t="n"/>
      <c r="D174" s="18" t="n"/>
      <c r="E174" s="6">
        <f>IF(D174&lt;&gt;"",D174*0.21,"")</f>
        <v/>
      </c>
      <c r="F174" s="5" t="n"/>
      <c r="G174" s="5" t="n"/>
    </row>
    <row r="175" ht="16" customHeight="1">
      <c r="A175" s="3" t="n"/>
      <c r="B175" s="3" t="n"/>
      <c r="C175" s="3" t="n"/>
      <c r="D175" s="17" t="n"/>
      <c r="E175" s="4">
        <f>IF(D175&lt;&gt;"",D175*0.21,"")</f>
        <v/>
      </c>
      <c r="F175" s="3" t="n"/>
      <c r="G175" s="3" t="n"/>
    </row>
    <row r="176" ht="16" customHeight="1">
      <c r="A176" s="5" t="n"/>
      <c r="B176" s="5" t="n"/>
      <c r="C176" s="5" t="n"/>
      <c r="D176" s="18" t="n"/>
      <c r="E176" s="6">
        <f>IF(D176&lt;&gt;"",D176*0.21,"")</f>
        <v/>
      </c>
      <c r="F176" s="5" t="n"/>
      <c r="G176" s="5" t="n"/>
    </row>
    <row r="177" ht="16" customHeight="1">
      <c r="A177" s="3" t="n"/>
      <c r="B177" s="3" t="n"/>
      <c r="C177" s="3" t="n"/>
      <c r="D177" s="17" t="n"/>
      <c r="E177" s="4">
        <f>IF(D177&lt;&gt;"",D177*0.21,"")</f>
        <v/>
      </c>
      <c r="F177" s="3" t="n"/>
      <c r="G177" s="3" t="n"/>
    </row>
    <row r="178" ht="16" customHeight="1">
      <c r="A178" s="5" t="n"/>
      <c r="B178" s="5" t="n"/>
      <c r="C178" s="5" t="n"/>
      <c r="D178" s="18" t="n"/>
      <c r="E178" s="6">
        <f>IF(D178&lt;&gt;"",D178*0.21,"")</f>
        <v/>
      </c>
      <c r="F178" s="5" t="n"/>
      <c r="G178" s="5" t="n"/>
    </row>
    <row r="179" ht="16" customHeight="1">
      <c r="A179" s="3" t="n"/>
      <c r="B179" s="3" t="n"/>
      <c r="C179" s="3" t="n"/>
      <c r="D179" s="17" t="n"/>
      <c r="E179" s="4">
        <f>IF(D179&lt;&gt;"",D179*0.21,"")</f>
        <v/>
      </c>
      <c r="F179" s="3" t="n"/>
      <c r="G179" s="3" t="n"/>
    </row>
    <row r="180" ht="16" customHeight="1">
      <c r="A180" s="5" t="n"/>
      <c r="B180" s="5" t="n"/>
      <c r="C180" s="5" t="n"/>
      <c r="D180" s="18" t="n"/>
      <c r="E180" s="6">
        <f>IF(D180&lt;&gt;"",D180*0.21,"")</f>
        <v/>
      </c>
      <c r="F180" s="5" t="n"/>
      <c r="G180" s="5" t="n"/>
    </row>
    <row r="181" ht="16" customHeight="1">
      <c r="A181" s="3" t="n"/>
      <c r="B181" s="3" t="n"/>
      <c r="C181" s="3" t="n"/>
      <c r="D181" s="17" t="n"/>
      <c r="E181" s="4">
        <f>IF(D181&lt;&gt;"",D181*0.21,"")</f>
        <v/>
      </c>
      <c r="F181" s="3" t="n"/>
      <c r="G181" s="3" t="n"/>
    </row>
    <row r="182" ht="16" customHeight="1">
      <c r="A182" s="5" t="n"/>
      <c r="B182" s="5" t="n"/>
      <c r="C182" s="5" t="n"/>
      <c r="D182" s="18" t="n"/>
      <c r="E182" s="6">
        <f>IF(D182&lt;&gt;"",D182*0.21,"")</f>
        <v/>
      </c>
      <c r="F182" s="5" t="n"/>
      <c r="G182" s="5" t="n"/>
    </row>
    <row r="183" ht="16" customHeight="1">
      <c r="A183" s="3" t="n"/>
      <c r="B183" s="3" t="n"/>
      <c r="C183" s="3" t="n"/>
      <c r="D183" s="17" t="n"/>
      <c r="E183" s="4">
        <f>IF(D183&lt;&gt;"",D183*0.21,"")</f>
        <v/>
      </c>
      <c r="F183" s="3" t="n"/>
      <c r="G183" s="3" t="n"/>
    </row>
    <row r="184" ht="16" customHeight="1">
      <c r="A184" s="5" t="n"/>
      <c r="B184" s="5" t="n"/>
      <c r="C184" s="5" t="n"/>
      <c r="D184" s="18" t="n"/>
      <c r="E184" s="6">
        <f>IF(D184&lt;&gt;"",D184*0.21,"")</f>
        <v/>
      </c>
      <c r="F184" s="5" t="n"/>
      <c r="G184" s="5" t="n"/>
    </row>
    <row r="185" ht="16" customHeight="1">
      <c r="A185" s="3" t="n"/>
      <c r="B185" s="3" t="n"/>
      <c r="C185" s="3" t="n"/>
      <c r="D185" s="17" t="n"/>
      <c r="E185" s="4">
        <f>IF(D185&lt;&gt;"",D185*0.21,"")</f>
        <v/>
      </c>
      <c r="F185" s="3" t="n"/>
      <c r="G185" s="3" t="n"/>
    </row>
    <row r="186" ht="16" customHeight="1">
      <c r="A186" s="5" t="n"/>
      <c r="B186" s="5" t="n"/>
      <c r="C186" s="5" t="n"/>
      <c r="D186" s="18" t="n"/>
      <c r="E186" s="6">
        <f>IF(D186&lt;&gt;"",D186*0.21,"")</f>
        <v/>
      </c>
      <c r="F186" s="5" t="n"/>
      <c r="G186" s="5" t="n"/>
    </row>
    <row r="187" ht="16" customHeight="1">
      <c r="A187" s="3" t="n"/>
      <c r="B187" s="3" t="n"/>
      <c r="C187" s="3" t="n"/>
      <c r="D187" s="17" t="n"/>
      <c r="E187" s="4">
        <f>IF(D187&lt;&gt;"",D187*0.21,"")</f>
        <v/>
      </c>
      <c r="F187" s="3" t="n"/>
      <c r="G187" s="3" t="n"/>
    </row>
    <row r="188" ht="16" customHeight="1">
      <c r="A188" s="5" t="n"/>
      <c r="B188" s="5" t="n"/>
      <c r="C188" s="5" t="n"/>
      <c r="D188" s="18" t="n"/>
      <c r="E188" s="6">
        <f>IF(D188&lt;&gt;"",D188*0.21,"")</f>
        <v/>
      </c>
      <c r="F188" s="5" t="n"/>
      <c r="G188" s="5" t="n"/>
    </row>
    <row r="189" ht="16" customHeight="1">
      <c r="A189" s="3" t="n"/>
      <c r="B189" s="3" t="n"/>
      <c r="C189" s="3" t="n"/>
      <c r="D189" s="17" t="n"/>
      <c r="E189" s="4">
        <f>IF(D189&lt;&gt;"",D189*0.21,"")</f>
        <v/>
      </c>
      <c r="F189" s="3" t="n"/>
      <c r="G189" s="3" t="n"/>
    </row>
    <row r="190" ht="16" customHeight="1">
      <c r="A190" s="5" t="n"/>
      <c r="B190" s="5" t="n"/>
      <c r="C190" s="5" t="n"/>
      <c r="D190" s="18" t="n"/>
      <c r="E190" s="6">
        <f>IF(D190&lt;&gt;"",D190*0.21,"")</f>
        <v/>
      </c>
      <c r="F190" s="5" t="n"/>
      <c r="G190" s="5" t="n"/>
    </row>
    <row r="191" ht="16" customHeight="1">
      <c r="A191" s="3" t="n"/>
      <c r="B191" s="3" t="n"/>
      <c r="C191" s="3" t="n"/>
      <c r="D191" s="17" t="n"/>
      <c r="E191" s="4">
        <f>IF(D191&lt;&gt;"",D191*0.21,"")</f>
        <v/>
      </c>
      <c r="F191" s="3" t="n"/>
      <c r="G191" s="3" t="n"/>
    </row>
    <row r="192" ht="16" customHeight="1">
      <c r="A192" s="5" t="n"/>
      <c r="B192" s="5" t="n"/>
      <c r="C192" s="5" t="n"/>
      <c r="D192" s="18" t="n"/>
      <c r="E192" s="6">
        <f>IF(D192&lt;&gt;"",D192*0.21,"")</f>
        <v/>
      </c>
      <c r="F192" s="5" t="n"/>
      <c r="G192" s="5" t="n"/>
    </row>
    <row r="193" ht="16" customHeight="1">
      <c r="A193" s="3" t="n"/>
      <c r="B193" s="3" t="n"/>
      <c r="C193" s="3" t="n"/>
      <c r="D193" s="17" t="n"/>
      <c r="E193" s="4">
        <f>IF(D193&lt;&gt;"",D193*0.21,"")</f>
        <v/>
      </c>
      <c r="F193" s="3" t="n"/>
      <c r="G193" s="3" t="n"/>
    </row>
    <row r="194" ht="16" customHeight="1">
      <c r="A194" s="5" t="n"/>
      <c r="B194" s="5" t="n"/>
      <c r="C194" s="5" t="n"/>
      <c r="D194" s="18" t="n"/>
      <c r="E194" s="6">
        <f>IF(D194&lt;&gt;"",D194*0.21,"")</f>
        <v/>
      </c>
      <c r="F194" s="5" t="n"/>
      <c r="G194" s="5" t="n"/>
    </row>
    <row r="195" ht="16" customHeight="1">
      <c r="A195" s="3" t="n"/>
      <c r="B195" s="3" t="n"/>
      <c r="C195" s="3" t="n"/>
      <c r="D195" s="17" t="n"/>
      <c r="E195" s="4">
        <f>IF(D195&lt;&gt;"",D195*0.21,"")</f>
        <v/>
      </c>
      <c r="F195" s="3" t="n"/>
      <c r="G195" s="3" t="n"/>
    </row>
    <row r="196" ht="16" customHeight="1">
      <c r="A196" s="5" t="n"/>
      <c r="B196" s="5" t="n"/>
      <c r="C196" s="5" t="n"/>
      <c r="D196" s="18" t="n"/>
      <c r="E196" s="6">
        <f>IF(D196&lt;&gt;"",D196*0.21,"")</f>
        <v/>
      </c>
      <c r="F196" s="5" t="n"/>
      <c r="G196" s="5" t="n"/>
    </row>
    <row r="197" ht="16" customHeight="1">
      <c r="A197" s="3" t="n"/>
      <c r="B197" s="3" t="n"/>
      <c r="C197" s="3" t="n"/>
      <c r="D197" s="17" t="n"/>
      <c r="E197" s="4">
        <f>IF(D197&lt;&gt;"",D197*0.21,"")</f>
        <v/>
      </c>
      <c r="F197" s="3" t="n"/>
      <c r="G197" s="3" t="n"/>
    </row>
    <row r="198" ht="16" customHeight="1">
      <c r="A198" s="5" t="n"/>
      <c r="B198" s="5" t="n"/>
      <c r="C198" s="5" t="n"/>
      <c r="D198" s="18" t="n"/>
      <c r="E198" s="6">
        <f>IF(D198&lt;&gt;"",D198*0.21,"")</f>
        <v/>
      </c>
      <c r="F198" s="5" t="n"/>
      <c r="G198" s="5" t="n"/>
    </row>
    <row r="199" ht="16" customHeight="1">
      <c r="A199" s="3" t="n"/>
      <c r="B199" s="3" t="n"/>
      <c r="C199" s="3" t="n"/>
      <c r="D199" s="17" t="n"/>
      <c r="E199" s="4">
        <f>IF(D199&lt;&gt;"",D199*0.21,"")</f>
        <v/>
      </c>
      <c r="F199" s="3" t="n"/>
      <c r="G199" s="3" t="n"/>
    </row>
    <row r="200" ht="16" customHeight="1">
      <c r="A200" s="5" t="n"/>
      <c r="B200" s="5" t="n"/>
      <c r="C200" s="5" t="n"/>
      <c r="D200" s="18" t="n"/>
      <c r="E200" s="6">
        <f>IF(D200&lt;&gt;"",D200*0.21,"")</f>
        <v/>
      </c>
      <c r="F200" s="5" t="n"/>
      <c r="G200" s="5" t="n"/>
    </row>
    <row r="201" ht="16" customHeight="1">
      <c r="A201" s="3" t="n"/>
      <c r="B201" s="3" t="n"/>
      <c r="C201" s="3" t="n"/>
      <c r="D201" s="17" t="n"/>
      <c r="E201" s="4">
        <f>IF(D201&lt;&gt;"",D201*0.21,"")</f>
        <v/>
      </c>
      <c r="F201" s="3" t="n"/>
      <c r="G201" s="3" t="n"/>
    </row>
    <row r="202" ht="16" customHeight="1">
      <c r="A202" s="5" t="n"/>
      <c r="B202" s="5" t="n"/>
      <c r="C202" s="5" t="n"/>
      <c r="D202" s="18" t="n"/>
      <c r="E202" s="6">
        <f>IF(D202&lt;&gt;"",D202*0.21,"")</f>
        <v/>
      </c>
      <c r="F202" s="5" t="n"/>
      <c r="G202" s="5" t="n"/>
    </row>
    <row r="203" ht="16" customHeight="1">
      <c r="A203" s="3" t="n"/>
      <c r="B203" s="3" t="n"/>
      <c r="C203" s="3" t="n"/>
      <c r="D203" s="17" t="n"/>
      <c r="E203" s="4">
        <f>IF(D203&lt;&gt;"",D203*0.21,"")</f>
        <v/>
      </c>
      <c r="F203" s="3" t="n"/>
      <c r="G203" s="3" t="n"/>
    </row>
    <row r="204" ht="16" customHeight="1">
      <c r="A204" s="5" t="n"/>
      <c r="B204" s="5" t="n"/>
      <c r="C204" s="5" t="n"/>
      <c r="D204" s="18" t="n"/>
      <c r="E204" s="6">
        <f>IF(D204&lt;&gt;"",D204*0.21,"")</f>
        <v/>
      </c>
      <c r="F204" s="5" t="n"/>
      <c r="G204" s="5" t="n"/>
    </row>
    <row r="205" ht="16" customHeight="1">
      <c r="A205" s="3" t="n"/>
      <c r="B205" s="3" t="n"/>
      <c r="C205" s="3" t="n"/>
      <c r="D205" s="17" t="n"/>
      <c r="E205" s="4">
        <f>IF(D205&lt;&gt;"",D205*0.21,"")</f>
        <v/>
      </c>
      <c r="F205" s="3" t="n"/>
      <c r="G205" s="3" t="n"/>
    </row>
    <row r="206" ht="16" customHeight="1">
      <c r="A206" s="5" t="n"/>
      <c r="B206" s="5" t="n"/>
      <c r="C206" s="5" t="n"/>
      <c r="D206" s="18" t="n"/>
      <c r="E206" s="6">
        <f>IF(D206&lt;&gt;"",D206*0.21,"")</f>
        <v/>
      </c>
      <c r="F206" s="5" t="n"/>
      <c r="G206" s="5" t="n"/>
    </row>
    <row r="207" ht="16" customHeight="1">
      <c r="A207" s="3" t="n"/>
      <c r="B207" s="3" t="n"/>
      <c r="C207" s="3" t="n"/>
      <c r="D207" s="17" t="n"/>
      <c r="E207" s="4">
        <f>IF(D207&lt;&gt;"",D207*0.21,"")</f>
        <v/>
      </c>
      <c r="F207" s="3" t="n"/>
      <c r="G207" s="3" t="n"/>
    </row>
    <row r="208" ht="16" customHeight="1">
      <c r="A208" s="5" t="n"/>
      <c r="B208" s="5" t="n"/>
      <c r="C208" s="5" t="n"/>
      <c r="D208" s="18" t="n"/>
      <c r="E208" s="6">
        <f>IF(D208&lt;&gt;"",D208*0.21,"")</f>
        <v/>
      </c>
      <c r="F208" s="5" t="n"/>
      <c r="G208" s="5" t="n"/>
    </row>
    <row r="209" ht="16" customHeight="1">
      <c r="A209" s="3" t="n"/>
      <c r="B209" s="3" t="n"/>
      <c r="C209" s="3" t="n"/>
      <c r="D209" s="17" t="n"/>
      <c r="E209" s="4">
        <f>IF(D209&lt;&gt;"",D209*0.21,"")</f>
        <v/>
      </c>
      <c r="F209" s="3" t="n"/>
      <c r="G209" s="3" t="n"/>
    </row>
    <row r="210" ht="16" customHeight="1">
      <c r="A210" s="5" t="n"/>
      <c r="B210" s="5" t="n"/>
      <c r="C210" s="5" t="n"/>
      <c r="D210" s="18" t="n"/>
      <c r="E210" s="6">
        <f>IF(D210&lt;&gt;"",D210*0.21,"")</f>
        <v/>
      </c>
      <c r="F210" s="5" t="n"/>
      <c r="G210" s="5" t="n"/>
    </row>
    <row r="211" ht="16" customHeight="1">
      <c r="A211" s="3" t="n"/>
      <c r="B211" s="3" t="n"/>
      <c r="C211" s="3" t="n"/>
      <c r="D211" s="17" t="n"/>
      <c r="E211" s="4">
        <f>IF(D211&lt;&gt;"",D211*0.21,"")</f>
        <v/>
      </c>
      <c r="F211" s="3" t="n"/>
      <c r="G211" s="3" t="n"/>
    </row>
    <row r="212" ht="16" customHeight="1">
      <c r="A212" s="5" t="n"/>
      <c r="B212" s="5" t="n"/>
      <c r="C212" s="5" t="n"/>
      <c r="D212" s="18" t="n"/>
      <c r="E212" s="6">
        <f>IF(D212&lt;&gt;"",D212*0.21,"")</f>
        <v/>
      </c>
      <c r="F212" s="5" t="n"/>
      <c r="G212" s="5" t="n"/>
    </row>
    <row r="213" ht="16" customHeight="1">
      <c r="A213" s="3" t="n"/>
      <c r="B213" s="3" t="n"/>
      <c r="C213" s="3" t="n"/>
      <c r="D213" s="17" t="n"/>
      <c r="E213" s="4">
        <f>IF(D213&lt;&gt;"",D213*0.21,"")</f>
        <v/>
      </c>
      <c r="F213" s="3" t="n"/>
      <c r="G213" s="3" t="n"/>
    </row>
    <row r="214" ht="16" customHeight="1">
      <c r="A214" s="5" t="n"/>
      <c r="B214" s="5" t="n"/>
      <c r="C214" s="5" t="n"/>
      <c r="D214" s="18" t="n"/>
      <c r="E214" s="6">
        <f>IF(D214&lt;&gt;"",D214*0.21,"")</f>
        <v/>
      </c>
      <c r="F214" s="5" t="n"/>
      <c r="G214" s="5" t="n"/>
    </row>
    <row r="215" ht="16" customHeight="1">
      <c r="A215" s="3" t="n"/>
      <c r="B215" s="3" t="n"/>
      <c r="C215" s="3" t="n"/>
      <c r="D215" s="17" t="n"/>
      <c r="E215" s="4">
        <f>IF(D215&lt;&gt;"",D215*0.21,"")</f>
        <v/>
      </c>
      <c r="F215" s="3" t="n"/>
      <c r="G215" s="3" t="n"/>
    </row>
    <row r="216" ht="16" customHeight="1">
      <c r="A216" s="5" t="n"/>
      <c r="B216" s="5" t="n"/>
      <c r="C216" s="5" t="n"/>
      <c r="D216" s="18" t="n"/>
      <c r="E216" s="6">
        <f>IF(D216&lt;&gt;"",D216*0.21,"")</f>
        <v/>
      </c>
      <c r="F216" s="5" t="n"/>
      <c r="G216" s="5" t="n"/>
    </row>
    <row r="217" ht="16" customHeight="1">
      <c r="A217" s="3" t="n"/>
      <c r="B217" s="3" t="n"/>
      <c r="C217" s="3" t="n"/>
      <c r="D217" s="17" t="n"/>
      <c r="E217" s="4">
        <f>IF(D217&lt;&gt;"",D217*0.21,"")</f>
        <v/>
      </c>
      <c r="F217" s="3" t="n"/>
      <c r="G217" s="3" t="n"/>
    </row>
    <row r="218" ht="16" customHeight="1">
      <c r="A218" s="5" t="n"/>
      <c r="B218" s="5" t="n"/>
      <c r="C218" s="5" t="n"/>
      <c r="D218" s="18" t="n"/>
      <c r="E218" s="6">
        <f>IF(D218&lt;&gt;"",D218*0.21,"")</f>
        <v/>
      </c>
      <c r="F218" s="5" t="n"/>
      <c r="G218" s="5" t="n"/>
    </row>
    <row r="219" ht="16" customHeight="1">
      <c r="A219" s="3" t="n"/>
      <c r="B219" s="3" t="n"/>
      <c r="C219" s="3" t="n"/>
      <c r="D219" s="17" t="n"/>
      <c r="E219" s="4">
        <f>IF(D219&lt;&gt;"",D219*0.21,"")</f>
        <v/>
      </c>
      <c r="F219" s="3" t="n"/>
      <c r="G219" s="3" t="n"/>
    </row>
    <row r="220" ht="16" customHeight="1">
      <c r="A220" s="5" t="n"/>
      <c r="B220" s="5" t="n"/>
      <c r="C220" s="5" t="n"/>
      <c r="D220" s="18" t="n"/>
      <c r="E220" s="6">
        <f>IF(D220&lt;&gt;"",D220*0.21,"")</f>
        <v/>
      </c>
      <c r="F220" s="5" t="n"/>
      <c r="G220" s="5" t="n"/>
    </row>
    <row r="221" ht="16" customHeight="1">
      <c r="A221" s="3" t="n"/>
      <c r="B221" s="3" t="n"/>
      <c r="C221" s="3" t="n"/>
      <c r="D221" s="17" t="n"/>
      <c r="E221" s="4">
        <f>IF(D221&lt;&gt;"",D221*0.21,"")</f>
        <v/>
      </c>
      <c r="F221" s="3" t="n"/>
      <c r="G221" s="3" t="n"/>
    </row>
    <row r="222" ht="16" customHeight="1">
      <c r="A222" s="5" t="n"/>
      <c r="B222" s="5" t="n"/>
      <c r="C222" s="5" t="n"/>
      <c r="D222" s="18" t="n"/>
      <c r="E222" s="6">
        <f>IF(D222&lt;&gt;"",D222*0.21,"")</f>
        <v/>
      </c>
      <c r="F222" s="5" t="n"/>
      <c r="G222" s="5" t="n"/>
    </row>
    <row r="223" ht="16" customHeight="1">
      <c r="A223" s="3" t="n"/>
      <c r="B223" s="3" t="n"/>
      <c r="C223" s="3" t="n"/>
      <c r="D223" s="17" t="n"/>
      <c r="E223" s="4">
        <f>IF(D223&lt;&gt;"",D223*0.21,"")</f>
        <v/>
      </c>
      <c r="F223" s="3" t="n"/>
      <c r="G223" s="3" t="n"/>
    </row>
    <row r="224" ht="16" customHeight="1">
      <c r="A224" s="5" t="n"/>
      <c r="B224" s="5" t="n"/>
      <c r="C224" s="5" t="n"/>
      <c r="D224" s="18" t="n"/>
      <c r="E224" s="6">
        <f>IF(D224&lt;&gt;"",D224*0.21,"")</f>
        <v/>
      </c>
      <c r="F224" s="5" t="n"/>
      <c r="G224" s="5" t="n"/>
    </row>
    <row r="225" ht="16" customHeight="1">
      <c r="A225" s="3" t="n"/>
      <c r="B225" s="3" t="n"/>
      <c r="C225" s="3" t="n"/>
      <c r="D225" s="17" t="n"/>
      <c r="E225" s="4">
        <f>IF(D225&lt;&gt;"",D225*0.21,"")</f>
        <v/>
      </c>
      <c r="F225" s="3" t="n"/>
      <c r="G225" s="3" t="n"/>
    </row>
    <row r="226" ht="16" customHeight="1">
      <c r="A226" s="5" t="n"/>
      <c r="B226" s="5" t="n"/>
      <c r="C226" s="5" t="n"/>
      <c r="D226" s="18" t="n"/>
      <c r="E226" s="6">
        <f>IF(D226&lt;&gt;"",D226*0.21,"")</f>
        <v/>
      </c>
      <c r="F226" s="5" t="n"/>
      <c r="G226" s="5" t="n"/>
    </row>
    <row r="227" ht="16" customHeight="1">
      <c r="A227" s="3" t="n"/>
      <c r="B227" s="3" t="n"/>
      <c r="C227" s="3" t="n"/>
      <c r="D227" s="17" t="n"/>
      <c r="E227" s="4">
        <f>IF(D227&lt;&gt;"",D227*0.21,"")</f>
        <v/>
      </c>
      <c r="F227" s="3" t="n"/>
      <c r="G227" s="3" t="n"/>
    </row>
    <row r="228" ht="16" customHeight="1">
      <c r="A228" s="5" t="n"/>
      <c r="B228" s="5" t="n"/>
      <c r="C228" s="5" t="n"/>
      <c r="D228" s="18" t="n"/>
      <c r="E228" s="6">
        <f>IF(D228&lt;&gt;"",D228*0.21,"")</f>
        <v/>
      </c>
      <c r="F228" s="5" t="n"/>
      <c r="G228" s="5" t="n"/>
    </row>
    <row r="229" ht="16" customHeight="1">
      <c r="A229" s="3" t="n"/>
      <c r="B229" s="3" t="n"/>
      <c r="C229" s="3" t="n"/>
      <c r="D229" s="17" t="n"/>
      <c r="E229" s="4">
        <f>IF(D229&lt;&gt;"",D229*0.21,"")</f>
        <v/>
      </c>
      <c r="F229" s="3" t="n"/>
      <c r="G229" s="3" t="n"/>
    </row>
    <row r="230" ht="16" customHeight="1">
      <c r="A230" s="5" t="n"/>
      <c r="B230" s="5" t="n"/>
      <c r="C230" s="5" t="n"/>
      <c r="D230" s="18" t="n"/>
      <c r="E230" s="6">
        <f>IF(D230&lt;&gt;"",D230*0.21,"")</f>
        <v/>
      </c>
      <c r="F230" s="5" t="n"/>
      <c r="G230" s="5" t="n"/>
    </row>
    <row r="231" ht="16" customHeight="1">
      <c r="A231" s="3" t="n"/>
      <c r="B231" s="3" t="n"/>
      <c r="C231" s="3" t="n"/>
      <c r="D231" s="17" t="n"/>
      <c r="E231" s="4">
        <f>IF(D231&lt;&gt;"",D231*0.21,"")</f>
        <v/>
      </c>
      <c r="F231" s="3" t="n"/>
      <c r="G231" s="3" t="n"/>
    </row>
    <row r="232" ht="16" customHeight="1">
      <c r="A232" s="5" t="n"/>
      <c r="B232" s="5" t="n"/>
      <c r="C232" s="5" t="n"/>
      <c r="D232" s="18" t="n"/>
      <c r="E232" s="6">
        <f>IF(D232&lt;&gt;"",D232*0.21,"")</f>
        <v/>
      </c>
      <c r="F232" s="5" t="n"/>
      <c r="G232" s="5" t="n"/>
    </row>
    <row r="233" ht="16" customHeight="1">
      <c r="A233" s="3" t="n"/>
      <c r="B233" s="3" t="n"/>
      <c r="C233" s="3" t="n"/>
      <c r="D233" s="17" t="n"/>
      <c r="E233" s="4">
        <f>IF(D233&lt;&gt;"",D233*0.21,"")</f>
        <v/>
      </c>
      <c r="F233" s="3" t="n"/>
      <c r="G233" s="3" t="n"/>
    </row>
    <row r="234" ht="16" customHeight="1">
      <c r="A234" s="5" t="n"/>
      <c r="B234" s="5" t="n"/>
      <c r="C234" s="5" t="n"/>
      <c r="D234" s="18" t="n"/>
      <c r="E234" s="6">
        <f>IF(D234&lt;&gt;"",D234*0.21,"")</f>
        <v/>
      </c>
      <c r="F234" s="5" t="n"/>
      <c r="G234" s="5" t="n"/>
    </row>
    <row r="235" ht="16" customHeight="1">
      <c r="A235" s="3" t="n"/>
      <c r="B235" s="3" t="n"/>
      <c r="C235" s="3" t="n"/>
      <c r="D235" s="17" t="n"/>
      <c r="E235" s="4">
        <f>IF(D235&lt;&gt;"",D235*0.21,"")</f>
        <v/>
      </c>
      <c r="F235" s="3" t="n"/>
      <c r="G235" s="3" t="n"/>
    </row>
    <row r="236" ht="16" customHeight="1">
      <c r="A236" s="5" t="n"/>
      <c r="B236" s="5" t="n"/>
      <c r="C236" s="5" t="n"/>
      <c r="D236" s="18" t="n"/>
      <c r="E236" s="6">
        <f>IF(D236&lt;&gt;"",D236*0.21,"")</f>
        <v/>
      </c>
      <c r="F236" s="5" t="n"/>
      <c r="G236" s="5" t="n"/>
    </row>
    <row r="237" ht="16" customHeight="1">
      <c r="A237" s="3" t="n"/>
      <c r="B237" s="3" t="n"/>
      <c r="C237" s="3" t="n"/>
      <c r="D237" s="17" t="n"/>
      <c r="E237" s="4">
        <f>IF(D237&lt;&gt;"",D237*0.21,"")</f>
        <v/>
      </c>
      <c r="F237" s="3" t="n"/>
      <c r="G237" s="3" t="n"/>
    </row>
    <row r="238" ht="16" customHeight="1">
      <c r="A238" s="5" t="n"/>
      <c r="B238" s="5" t="n"/>
      <c r="C238" s="5" t="n"/>
      <c r="D238" s="18" t="n"/>
      <c r="E238" s="6">
        <f>IF(D238&lt;&gt;"",D238*0.21,"")</f>
        <v/>
      </c>
      <c r="F238" s="5" t="n"/>
      <c r="G238" s="5" t="n"/>
    </row>
    <row r="239" ht="16" customHeight="1">
      <c r="A239" s="3" t="n"/>
      <c r="B239" s="3" t="n"/>
      <c r="C239" s="3" t="n"/>
      <c r="D239" s="17" t="n"/>
      <c r="E239" s="4">
        <f>IF(D239&lt;&gt;"",D239*0.21,"")</f>
        <v/>
      </c>
      <c r="F239" s="3" t="n"/>
      <c r="G239" s="3" t="n"/>
    </row>
    <row r="240" ht="16" customHeight="1">
      <c r="A240" s="5" t="n"/>
      <c r="B240" s="5" t="n"/>
      <c r="C240" s="5" t="n"/>
      <c r="D240" s="18" t="n"/>
      <c r="E240" s="6">
        <f>IF(D240&lt;&gt;"",D240*0.21,"")</f>
        <v/>
      </c>
      <c r="F240" s="5" t="n"/>
      <c r="G240" s="5" t="n"/>
    </row>
    <row r="241" ht="16" customHeight="1">
      <c r="A241" s="3" t="n"/>
      <c r="B241" s="3" t="n"/>
      <c r="C241" s="3" t="n"/>
      <c r="D241" s="17" t="n"/>
      <c r="E241" s="4">
        <f>IF(D241&lt;&gt;"",D241*0.21,"")</f>
        <v/>
      </c>
      <c r="F241" s="3" t="n"/>
      <c r="G241" s="3" t="n"/>
    </row>
    <row r="242" ht="16" customHeight="1">
      <c r="A242" s="5" t="n"/>
      <c r="B242" s="5" t="n"/>
      <c r="C242" s="5" t="n"/>
      <c r="D242" s="18" t="n"/>
      <c r="E242" s="6">
        <f>IF(D242&lt;&gt;"",D242*0.21,"")</f>
        <v/>
      </c>
      <c r="F242" s="5" t="n"/>
      <c r="G242" s="5" t="n"/>
    </row>
    <row r="243" ht="16" customHeight="1">
      <c r="A243" s="3" t="n"/>
      <c r="B243" s="3" t="n"/>
      <c r="C243" s="3" t="n"/>
      <c r="D243" s="17" t="n"/>
      <c r="E243" s="4">
        <f>IF(D243&lt;&gt;"",D243*0.21,"")</f>
        <v/>
      </c>
      <c r="F243" s="3" t="n"/>
      <c r="G243" s="3" t="n"/>
    </row>
    <row r="244" ht="16" customHeight="1">
      <c r="A244" s="5" t="n"/>
      <c r="B244" s="5" t="n"/>
      <c r="C244" s="5" t="n"/>
      <c r="D244" s="18" t="n"/>
      <c r="E244" s="6">
        <f>IF(D244&lt;&gt;"",D244*0.21,"")</f>
        <v/>
      </c>
      <c r="F244" s="5" t="n"/>
      <c r="G244" s="5" t="n"/>
    </row>
    <row r="245" ht="16" customHeight="1">
      <c r="A245" s="3" t="n"/>
      <c r="B245" s="3" t="n"/>
      <c r="C245" s="3" t="n"/>
      <c r="D245" s="17" t="n"/>
      <c r="E245" s="4">
        <f>IF(D245&lt;&gt;"",D245*0.21,"")</f>
        <v/>
      </c>
      <c r="F245" s="3" t="n"/>
      <c r="G245" s="3" t="n"/>
    </row>
    <row r="246" ht="16" customHeight="1">
      <c r="A246" s="5" t="n"/>
      <c r="B246" s="5" t="n"/>
      <c r="C246" s="5" t="n"/>
      <c r="D246" s="18" t="n"/>
      <c r="E246" s="6">
        <f>IF(D246&lt;&gt;"",D246*0.21,"")</f>
        <v/>
      </c>
      <c r="F246" s="5" t="n"/>
      <c r="G246" s="5" t="n"/>
    </row>
    <row r="247" ht="16" customHeight="1">
      <c r="A247" s="3" t="n"/>
      <c r="B247" s="3" t="n"/>
      <c r="C247" s="3" t="n"/>
      <c r="D247" s="17" t="n"/>
      <c r="E247" s="4">
        <f>IF(D247&lt;&gt;"",D247*0.21,"")</f>
        <v/>
      </c>
      <c r="F247" s="3" t="n"/>
      <c r="G247" s="3" t="n"/>
    </row>
    <row r="248" ht="16" customHeight="1">
      <c r="A248" s="5" t="n"/>
      <c r="B248" s="5" t="n"/>
      <c r="C248" s="5" t="n"/>
      <c r="D248" s="18" t="n"/>
      <c r="E248" s="6">
        <f>IF(D248&lt;&gt;"",D248*0.21,"")</f>
        <v/>
      </c>
      <c r="F248" s="5" t="n"/>
      <c r="G248" s="5" t="n"/>
    </row>
    <row r="249" ht="16" customHeight="1">
      <c r="A249" s="3" t="n"/>
      <c r="B249" s="3" t="n"/>
      <c r="C249" s="3" t="n"/>
      <c r="D249" s="17" t="n"/>
      <c r="E249" s="4">
        <f>IF(D249&lt;&gt;"",D249*0.21,"")</f>
        <v/>
      </c>
      <c r="F249" s="3" t="n"/>
      <c r="G249" s="3" t="n"/>
    </row>
    <row r="250" ht="16" customHeight="1">
      <c r="A250" s="5" t="n"/>
      <c r="B250" s="5" t="n"/>
      <c r="C250" s="5" t="n"/>
      <c r="D250" s="18" t="n"/>
      <c r="E250" s="6">
        <f>IF(D250&lt;&gt;"",D250*0.21,"")</f>
        <v/>
      </c>
      <c r="F250" s="5" t="n"/>
      <c r="G250" s="5" t="n"/>
    </row>
    <row r="251" ht="16" customHeight="1">
      <c r="A251" s="3" t="n"/>
      <c r="B251" s="3" t="n"/>
      <c r="C251" s="3" t="n"/>
      <c r="D251" s="17" t="n"/>
      <c r="E251" s="4">
        <f>IF(D251&lt;&gt;"",D251*0.21,"")</f>
        <v/>
      </c>
      <c r="F251" s="3" t="n"/>
      <c r="G251" s="3" t="n"/>
    </row>
    <row r="252" ht="16" customHeight="1">
      <c r="A252" s="5" t="n"/>
      <c r="B252" s="5" t="n"/>
      <c r="C252" s="5" t="n"/>
      <c r="D252" s="18" t="n"/>
      <c r="E252" s="6">
        <f>IF(D252&lt;&gt;"",D252*0.21,"")</f>
        <v/>
      </c>
      <c r="F252" s="5" t="n"/>
      <c r="G252" s="5" t="n"/>
    </row>
    <row r="253" ht="16" customHeight="1">
      <c r="A253" s="3" t="n"/>
      <c r="B253" s="3" t="n"/>
      <c r="C253" s="3" t="n"/>
      <c r="D253" s="17" t="n"/>
      <c r="E253" s="4">
        <f>IF(D253&lt;&gt;"",D253*0.21,"")</f>
        <v/>
      </c>
      <c r="F253" s="3" t="n"/>
      <c r="G253" s="3" t="n"/>
    </row>
    <row r="254" ht="16" customHeight="1">
      <c r="A254" s="5" t="n"/>
      <c r="B254" s="5" t="n"/>
      <c r="C254" s="5" t="n"/>
      <c r="D254" s="18" t="n"/>
      <c r="E254" s="6">
        <f>IF(D254&lt;&gt;"",D254*0.21,"")</f>
        <v/>
      </c>
      <c r="F254" s="5" t="n"/>
      <c r="G254" s="5" t="n"/>
    </row>
    <row r="255" ht="16" customHeight="1">
      <c r="A255" s="3" t="n"/>
      <c r="B255" s="3" t="n"/>
      <c r="C255" s="3" t="n"/>
      <c r="D255" s="17" t="n"/>
      <c r="E255" s="4">
        <f>IF(D255&lt;&gt;"",D255*0.21,"")</f>
        <v/>
      </c>
      <c r="F255" s="3" t="n"/>
      <c r="G255" s="3" t="n"/>
    </row>
    <row r="256" ht="16" customHeight="1">
      <c r="A256" s="5" t="n"/>
      <c r="B256" s="5" t="n"/>
      <c r="C256" s="5" t="n"/>
      <c r="D256" s="18" t="n"/>
      <c r="E256" s="6">
        <f>IF(D256&lt;&gt;"",D256*0.21,"")</f>
        <v/>
      </c>
      <c r="F256" s="5" t="n"/>
      <c r="G256" s="5" t="n"/>
    </row>
    <row r="257" ht="16" customHeight="1">
      <c r="A257" s="3" t="n"/>
      <c r="B257" s="3" t="n"/>
      <c r="C257" s="3" t="n"/>
      <c r="D257" s="17" t="n"/>
      <c r="E257" s="4">
        <f>IF(D257&lt;&gt;"",D257*0.21,"")</f>
        <v/>
      </c>
      <c r="F257" s="3" t="n"/>
      <c r="G257" s="3" t="n"/>
    </row>
    <row r="258" ht="16" customHeight="1">
      <c r="A258" s="5" t="n"/>
      <c r="B258" s="5" t="n"/>
      <c r="C258" s="5" t="n"/>
      <c r="D258" s="18" t="n"/>
      <c r="E258" s="6">
        <f>IF(D258&lt;&gt;"",D258*0.21,"")</f>
        <v/>
      </c>
      <c r="F258" s="5" t="n"/>
      <c r="G258" s="5" t="n"/>
    </row>
    <row r="259" ht="16" customHeight="1">
      <c r="A259" s="3" t="n"/>
      <c r="B259" s="3" t="n"/>
      <c r="C259" s="3" t="n"/>
      <c r="D259" s="17" t="n"/>
      <c r="E259" s="4">
        <f>IF(D259&lt;&gt;"",D259*0.21,"")</f>
        <v/>
      </c>
      <c r="F259" s="3" t="n"/>
      <c r="G259" s="3" t="n"/>
    </row>
    <row r="260" ht="16" customHeight="1">
      <c r="A260" s="5" t="n"/>
      <c r="B260" s="5" t="n"/>
      <c r="C260" s="5" t="n"/>
      <c r="D260" s="18" t="n"/>
      <c r="E260" s="6">
        <f>IF(D260&lt;&gt;"",D260*0.21,"")</f>
        <v/>
      </c>
      <c r="F260" s="5" t="n"/>
      <c r="G260" s="5" t="n"/>
    </row>
    <row r="261" ht="16" customHeight="1">
      <c r="A261" s="3" t="n"/>
      <c r="B261" s="3" t="n"/>
      <c r="C261" s="3" t="n"/>
      <c r="D261" s="17" t="n"/>
      <c r="E261" s="4">
        <f>IF(D261&lt;&gt;"",D261*0.21,"")</f>
        <v/>
      </c>
      <c r="F261" s="3" t="n"/>
      <c r="G261" s="3" t="n"/>
    </row>
    <row r="262" ht="16" customHeight="1">
      <c r="A262" s="5" t="n"/>
      <c r="B262" s="5" t="n"/>
      <c r="C262" s="5" t="n"/>
      <c r="D262" s="18" t="n"/>
      <c r="E262" s="6">
        <f>IF(D262&lt;&gt;"",D262*0.21,"")</f>
        <v/>
      </c>
      <c r="F262" s="5" t="n"/>
      <c r="G262" s="5" t="n"/>
    </row>
    <row r="263" ht="16" customHeight="1">
      <c r="A263" s="3" t="n"/>
      <c r="B263" s="3" t="n"/>
      <c r="C263" s="3" t="n"/>
      <c r="D263" s="17" t="n"/>
      <c r="E263" s="4">
        <f>IF(D263&lt;&gt;"",D263*0.21,"")</f>
        <v/>
      </c>
      <c r="F263" s="3" t="n"/>
      <c r="G263" s="3" t="n"/>
    </row>
    <row r="264" ht="16" customHeight="1">
      <c r="A264" s="5" t="n"/>
      <c r="B264" s="5" t="n"/>
      <c r="C264" s="5" t="n"/>
      <c r="D264" s="18" t="n"/>
      <c r="E264" s="6">
        <f>IF(D264&lt;&gt;"",D264*0.21,"")</f>
        <v/>
      </c>
      <c r="F264" s="5" t="n"/>
      <c r="G264" s="5" t="n"/>
    </row>
    <row r="265" ht="16" customHeight="1">
      <c r="A265" s="3" t="n"/>
      <c r="B265" s="3" t="n"/>
      <c r="C265" s="3" t="n"/>
      <c r="D265" s="17" t="n"/>
      <c r="E265" s="4">
        <f>IF(D265&lt;&gt;"",D265*0.21,"")</f>
        <v/>
      </c>
      <c r="F265" s="3" t="n"/>
      <c r="G265" s="3" t="n"/>
    </row>
    <row r="266" ht="16" customHeight="1">
      <c r="A266" s="5" t="n"/>
      <c r="B266" s="5" t="n"/>
      <c r="C266" s="5" t="n"/>
      <c r="D266" s="18" t="n"/>
      <c r="E266" s="6">
        <f>IF(D266&lt;&gt;"",D266*0.21,"")</f>
        <v/>
      </c>
      <c r="F266" s="5" t="n"/>
      <c r="G266" s="5" t="n"/>
    </row>
    <row r="267" ht="16" customHeight="1">
      <c r="A267" s="3" t="n"/>
      <c r="B267" s="3" t="n"/>
      <c r="C267" s="3" t="n"/>
      <c r="D267" s="17" t="n"/>
      <c r="E267" s="4">
        <f>IF(D267&lt;&gt;"",D267*0.21,"")</f>
        <v/>
      </c>
      <c r="F267" s="3" t="n"/>
      <c r="G267" s="3" t="n"/>
    </row>
    <row r="268" ht="16" customHeight="1">
      <c r="A268" s="5" t="n"/>
      <c r="B268" s="5" t="n"/>
      <c r="C268" s="5" t="n"/>
      <c r="D268" s="18" t="n"/>
      <c r="E268" s="6">
        <f>IF(D268&lt;&gt;"",D268*0.21,"")</f>
        <v/>
      </c>
      <c r="F268" s="5" t="n"/>
      <c r="G268" s="5" t="n"/>
    </row>
    <row r="269" ht="16" customHeight="1">
      <c r="A269" s="3" t="n"/>
      <c r="B269" s="3" t="n"/>
      <c r="C269" s="3" t="n"/>
      <c r="D269" s="17" t="n"/>
      <c r="E269" s="4">
        <f>IF(D269&lt;&gt;"",D269*0.21,"")</f>
        <v/>
      </c>
      <c r="F269" s="3" t="n"/>
      <c r="G269" s="3" t="n"/>
    </row>
    <row r="270" ht="16" customHeight="1">
      <c r="A270" s="5" t="n"/>
      <c r="B270" s="5" t="n"/>
      <c r="C270" s="5" t="n"/>
      <c r="D270" s="18" t="n"/>
      <c r="E270" s="6">
        <f>IF(D270&lt;&gt;"",D270*0.21,"")</f>
        <v/>
      </c>
      <c r="F270" s="5" t="n"/>
      <c r="G270" s="5" t="n"/>
    </row>
    <row r="271" ht="16" customHeight="1">
      <c r="A271" s="3" t="n"/>
      <c r="B271" s="3" t="n"/>
      <c r="C271" s="3" t="n"/>
      <c r="D271" s="17" t="n"/>
      <c r="E271" s="4">
        <f>IF(D271&lt;&gt;"",D271*0.21,"")</f>
        <v/>
      </c>
      <c r="F271" s="3" t="n"/>
      <c r="G271" s="3" t="n"/>
    </row>
    <row r="272" ht="16" customHeight="1">
      <c r="A272" s="5" t="n"/>
      <c r="B272" s="5" t="n"/>
      <c r="C272" s="5" t="n"/>
      <c r="D272" s="18" t="n"/>
      <c r="E272" s="6">
        <f>IF(D272&lt;&gt;"",D272*0.21,"")</f>
        <v/>
      </c>
      <c r="F272" s="5" t="n"/>
      <c r="G272" s="5" t="n"/>
    </row>
    <row r="273" ht="16" customHeight="1">
      <c r="A273" s="3" t="n"/>
      <c r="B273" s="3" t="n"/>
      <c r="C273" s="3" t="n"/>
      <c r="D273" s="17" t="n"/>
      <c r="E273" s="4">
        <f>IF(D273&lt;&gt;"",D273*0.21,"")</f>
        <v/>
      </c>
      <c r="F273" s="3" t="n"/>
      <c r="G273" s="3" t="n"/>
    </row>
    <row r="274" ht="16" customHeight="1">
      <c r="A274" s="5" t="n"/>
      <c r="B274" s="5" t="n"/>
      <c r="C274" s="5" t="n"/>
      <c r="D274" s="18" t="n"/>
      <c r="E274" s="6">
        <f>IF(D274&lt;&gt;"",D274*0.21,"")</f>
        <v/>
      </c>
      <c r="F274" s="5" t="n"/>
      <c r="G274" s="5" t="n"/>
    </row>
    <row r="275" ht="16" customHeight="1">
      <c r="A275" s="3" t="n"/>
      <c r="B275" s="3" t="n"/>
      <c r="C275" s="3" t="n"/>
      <c r="D275" s="17" t="n"/>
      <c r="E275" s="4">
        <f>IF(D275&lt;&gt;"",D275*0.21,"")</f>
        <v/>
      </c>
      <c r="F275" s="3" t="n"/>
      <c r="G275" s="3" t="n"/>
    </row>
    <row r="276" ht="16" customHeight="1">
      <c r="A276" s="5" t="n"/>
      <c r="B276" s="5" t="n"/>
      <c r="C276" s="5" t="n"/>
      <c r="D276" s="18" t="n"/>
      <c r="E276" s="6">
        <f>IF(D276&lt;&gt;"",D276*0.21,"")</f>
        <v/>
      </c>
      <c r="F276" s="5" t="n"/>
      <c r="G276" s="5" t="n"/>
    </row>
    <row r="277" ht="16" customHeight="1">
      <c r="A277" s="3" t="n"/>
      <c r="B277" s="3" t="n"/>
      <c r="C277" s="3" t="n"/>
      <c r="D277" s="17" t="n"/>
      <c r="E277" s="4">
        <f>IF(D277&lt;&gt;"",D277*0.21,"")</f>
        <v/>
      </c>
      <c r="F277" s="3" t="n"/>
      <c r="G277" s="3" t="n"/>
    </row>
    <row r="278" ht="16" customHeight="1">
      <c r="A278" s="5" t="n"/>
      <c r="B278" s="5" t="n"/>
      <c r="C278" s="5" t="n"/>
      <c r="D278" s="18" t="n"/>
      <c r="E278" s="6">
        <f>IF(D278&lt;&gt;"",D278*0.21,"")</f>
        <v/>
      </c>
      <c r="F278" s="5" t="n"/>
      <c r="G278" s="5" t="n"/>
    </row>
    <row r="279" ht="16" customHeight="1">
      <c r="A279" s="3" t="n"/>
      <c r="B279" s="3" t="n"/>
      <c r="C279" s="3" t="n"/>
      <c r="D279" s="17" t="n"/>
      <c r="E279" s="4">
        <f>IF(D279&lt;&gt;"",D279*0.21,"")</f>
        <v/>
      </c>
      <c r="F279" s="3" t="n"/>
      <c r="G279" s="3" t="n"/>
    </row>
    <row r="280" ht="16" customHeight="1">
      <c r="A280" s="5" t="n"/>
      <c r="B280" s="5" t="n"/>
      <c r="C280" s="5" t="n"/>
      <c r="D280" s="18" t="n"/>
      <c r="E280" s="6">
        <f>IF(D280&lt;&gt;"",D280*0.21,"")</f>
        <v/>
      </c>
      <c r="F280" s="5" t="n"/>
      <c r="G280" s="5" t="n"/>
    </row>
    <row r="281" ht="16" customHeight="1">
      <c r="A281" s="3" t="n"/>
      <c r="B281" s="3" t="n"/>
      <c r="C281" s="3" t="n"/>
      <c r="D281" s="17" t="n"/>
      <c r="E281" s="4">
        <f>IF(D281&lt;&gt;"",D281*0.21,"")</f>
        <v/>
      </c>
      <c r="F281" s="3" t="n"/>
      <c r="G281" s="3" t="n"/>
    </row>
    <row r="282" ht="16" customHeight="1">
      <c r="A282" s="5" t="n"/>
      <c r="B282" s="5" t="n"/>
      <c r="C282" s="5" t="n"/>
      <c r="D282" s="18" t="n"/>
      <c r="E282" s="6">
        <f>IF(D282&lt;&gt;"",D282*0.21,"")</f>
        <v/>
      </c>
      <c r="F282" s="5" t="n"/>
      <c r="G282" s="5" t="n"/>
    </row>
    <row r="283" ht="16" customHeight="1">
      <c r="A283" s="3" t="n"/>
      <c r="B283" s="3" t="n"/>
      <c r="C283" s="3" t="n"/>
      <c r="D283" s="17" t="n"/>
      <c r="E283" s="4">
        <f>IF(D283&lt;&gt;"",D283*0.21,"")</f>
        <v/>
      </c>
      <c r="F283" s="3" t="n"/>
      <c r="G283" s="3" t="n"/>
    </row>
    <row r="284" ht="16" customHeight="1">
      <c r="A284" s="5" t="n"/>
      <c r="B284" s="5" t="n"/>
      <c r="C284" s="5" t="n"/>
      <c r="D284" s="18" t="n"/>
      <c r="E284" s="6">
        <f>IF(D284&lt;&gt;"",D284*0.21,"")</f>
        <v/>
      </c>
      <c r="F284" s="5" t="n"/>
      <c r="G284" s="5" t="n"/>
    </row>
    <row r="285" ht="16" customHeight="1">
      <c r="A285" s="3" t="n"/>
      <c r="B285" s="3" t="n"/>
      <c r="C285" s="3" t="n"/>
      <c r="D285" s="17" t="n"/>
      <c r="E285" s="4">
        <f>IF(D285&lt;&gt;"",D285*0.21,"")</f>
        <v/>
      </c>
      <c r="F285" s="3" t="n"/>
      <c r="G285" s="3" t="n"/>
    </row>
    <row r="286" ht="16" customHeight="1">
      <c r="A286" s="5" t="n"/>
      <c r="B286" s="5" t="n"/>
      <c r="C286" s="5" t="n"/>
      <c r="D286" s="18" t="n"/>
      <c r="E286" s="6">
        <f>IF(D286&lt;&gt;"",D286*0.21,"")</f>
        <v/>
      </c>
      <c r="F286" s="5" t="n"/>
      <c r="G286" s="5" t="n"/>
    </row>
    <row r="287" ht="16" customHeight="1">
      <c r="A287" s="3" t="n"/>
      <c r="B287" s="3" t="n"/>
      <c r="C287" s="3" t="n"/>
      <c r="D287" s="17" t="n"/>
      <c r="E287" s="4">
        <f>IF(D287&lt;&gt;"",D287*0.21,"")</f>
        <v/>
      </c>
      <c r="F287" s="3" t="n"/>
      <c r="G287" s="3" t="n"/>
    </row>
    <row r="288" ht="16" customHeight="1">
      <c r="A288" s="5" t="n"/>
      <c r="B288" s="5" t="n"/>
      <c r="C288" s="5" t="n"/>
      <c r="D288" s="18" t="n"/>
      <c r="E288" s="6">
        <f>IF(D288&lt;&gt;"",D288*0.21,"")</f>
        <v/>
      </c>
      <c r="F288" s="5" t="n"/>
      <c r="G288" s="5" t="n"/>
    </row>
    <row r="289" ht="16" customHeight="1">
      <c r="A289" s="3" t="n"/>
      <c r="B289" s="3" t="n"/>
      <c r="C289" s="3" t="n"/>
      <c r="D289" s="17" t="n"/>
      <c r="E289" s="4">
        <f>IF(D289&lt;&gt;"",D289*0.21,"")</f>
        <v/>
      </c>
      <c r="F289" s="3" t="n"/>
      <c r="G289" s="3" t="n"/>
    </row>
    <row r="290" ht="16" customHeight="1">
      <c r="A290" s="5" t="n"/>
      <c r="B290" s="5" t="n"/>
      <c r="C290" s="5" t="n"/>
      <c r="D290" s="18" t="n"/>
      <c r="E290" s="6">
        <f>IF(D290&lt;&gt;"",D290*0.21,"")</f>
        <v/>
      </c>
      <c r="F290" s="5" t="n"/>
      <c r="G290" s="5" t="n"/>
    </row>
    <row r="291" ht="16" customHeight="1">
      <c r="A291" s="3" t="n"/>
      <c r="B291" s="3" t="n"/>
      <c r="C291" s="3" t="n"/>
      <c r="D291" s="17" t="n"/>
      <c r="E291" s="4">
        <f>IF(D291&lt;&gt;"",D291*0.21,"")</f>
        <v/>
      </c>
      <c r="F291" s="3" t="n"/>
      <c r="G291" s="3" t="n"/>
    </row>
    <row r="292" ht="16" customHeight="1">
      <c r="A292" s="5" t="n"/>
      <c r="B292" s="5" t="n"/>
      <c r="C292" s="5" t="n"/>
      <c r="D292" s="18" t="n"/>
      <c r="E292" s="6">
        <f>IF(D292&lt;&gt;"",D292*0.21,"")</f>
        <v/>
      </c>
      <c r="F292" s="5" t="n"/>
      <c r="G292" s="5" t="n"/>
    </row>
    <row r="293" ht="16" customHeight="1">
      <c r="A293" s="3" t="n"/>
      <c r="B293" s="3" t="n"/>
      <c r="C293" s="3" t="n"/>
      <c r="D293" s="17" t="n"/>
      <c r="E293" s="4">
        <f>IF(D293&lt;&gt;"",D293*0.21,"")</f>
        <v/>
      </c>
      <c r="F293" s="3" t="n"/>
      <c r="G293" s="3" t="n"/>
    </row>
    <row r="294" ht="16" customHeight="1">
      <c r="A294" s="5" t="n"/>
      <c r="B294" s="5" t="n"/>
      <c r="C294" s="5" t="n"/>
      <c r="D294" s="18" t="n"/>
      <c r="E294" s="6">
        <f>IF(D294&lt;&gt;"",D294*0.21,"")</f>
        <v/>
      </c>
      <c r="F294" s="5" t="n"/>
      <c r="G294" s="5" t="n"/>
    </row>
    <row r="295" ht="16" customHeight="1">
      <c r="A295" s="3" t="n"/>
      <c r="B295" s="3" t="n"/>
      <c r="C295" s="3" t="n"/>
      <c r="D295" s="17" t="n"/>
      <c r="E295" s="4">
        <f>IF(D295&lt;&gt;"",D295*0.21,"")</f>
        <v/>
      </c>
      <c r="F295" s="3" t="n"/>
      <c r="G295" s="3" t="n"/>
    </row>
    <row r="296" ht="16" customHeight="1">
      <c r="A296" s="5" t="n"/>
      <c r="B296" s="5" t="n"/>
      <c r="C296" s="5" t="n"/>
      <c r="D296" s="18" t="n"/>
      <c r="E296" s="6">
        <f>IF(D296&lt;&gt;"",D296*0.21,"")</f>
        <v/>
      </c>
      <c r="F296" s="5" t="n"/>
      <c r="G296" s="5" t="n"/>
    </row>
    <row r="297" ht="16" customHeight="1">
      <c r="A297" s="3" t="n"/>
      <c r="B297" s="3" t="n"/>
      <c r="C297" s="3" t="n"/>
      <c r="D297" s="17" t="n"/>
      <c r="E297" s="4">
        <f>IF(D297&lt;&gt;"",D297*0.21,"")</f>
        <v/>
      </c>
      <c r="F297" s="3" t="n"/>
      <c r="G297" s="3" t="n"/>
    </row>
    <row r="298" ht="16" customHeight="1">
      <c r="A298" s="5" t="n"/>
      <c r="B298" s="5" t="n"/>
      <c r="C298" s="5" t="n"/>
      <c r="D298" s="18" t="n"/>
      <c r="E298" s="6">
        <f>IF(D298&lt;&gt;"",D298*0.21,"")</f>
        <v/>
      </c>
      <c r="F298" s="5" t="n"/>
      <c r="G298" s="5" t="n"/>
    </row>
    <row r="299" ht="16" customHeight="1">
      <c r="A299" s="3" t="n"/>
      <c r="B299" s="3" t="n"/>
      <c r="C299" s="3" t="n"/>
      <c r="D299" s="17" t="n"/>
      <c r="E299" s="4">
        <f>IF(D299&lt;&gt;"",D299*0.21,"")</f>
        <v/>
      </c>
      <c r="F299" s="3" t="n"/>
      <c r="G299" s="3" t="n"/>
    </row>
    <row r="300" ht="16" customHeight="1">
      <c r="A300" s="5" t="n"/>
      <c r="B300" s="5" t="n"/>
      <c r="C300" s="5" t="n"/>
      <c r="D300" s="18" t="n"/>
      <c r="E300" s="6">
        <f>IF(D300&lt;&gt;"",D300*0.21,"")</f>
        <v/>
      </c>
      <c r="F300" s="5" t="n"/>
      <c r="G300" s="5" t="n"/>
    </row>
    <row r="301" ht="16" customHeight="1">
      <c r="A301" s="3" t="n"/>
      <c r="B301" s="3" t="n"/>
      <c r="C301" s="3" t="n"/>
      <c r="D301" s="17" t="n"/>
      <c r="E301" s="4">
        <f>IF(D301&lt;&gt;"",D301*0.21,"")</f>
        <v/>
      </c>
      <c r="F301" s="3" t="n"/>
      <c r="G301" s="3" t="n"/>
    </row>
    <row r="302" ht="16" customHeight="1">
      <c r="A302" s="5" t="n"/>
      <c r="B302" s="5" t="n"/>
      <c r="C302" s="5" t="n"/>
      <c r="D302" s="18" t="n"/>
      <c r="E302" s="6">
        <f>IF(D302&lt;&gt;"",D302*0.21,"")</f>
        <v/>
      </c>
      <c r="F302" s="5" t="n"/>
      <c r="G302" s="5" t="n"/>
    </row>
    <row r="303" ht="16" customHeight="1">
      <c r="A303" s="3" t="n"/>
      <c r="B303" s="3" t="n"/>
      <c r="C303" s="3" t="n"/>
      <c r="D303" s="17" t="n"/>
      <c r="E303" s="4">
        <f>IF(D303&lt;&gt;"",D303*0.21,"")</f>
        <v/>
      </c>
      <c r="F303" s="3" t="n"/>
      <c r="G303" s="3" t="n"/>
    </row>
    <row r="304" ht="16" customHeight="1">
      <c r="A304" s="5" t="n"/>
      <c r="B304" s="5" t="n"/>
      <c r="C304" s="5" t="n"/>
      <c r="D304" s="18" t="n"/>
      <c r="E304" s="6">
        <f>IF(D304&lt;&gt;"",D304*0.21,"")</f>
        <v/>
      </c>
      <c r="F304" s="5" t="n"/>
      <c r="G304" s="5" t="n"/>
    </row>
    <row r="305" ht="16" customHeight="1">
      <c r="A305" s="3" t="n"/>
      <c r="B305" s="3" t="n"/>
      <c r="C305" s="3" t="n"/>
      <c r="D305" s="17" t="n"/>
      <c r="E305" s="4">
        <f>IF(D305&lt;&gt;"",D305*0.21,"")</f>
        <v/>
      </c>
      <c r="F305" s="3" t="n"/>
      <c r="G305" s="3" t="n"/>
    </row>
    <row r="306" ht="16" customHeight="1">
      <c r="A306" s="5" t="n"/>
      <c r="B306" s="5" t="n"/>
      <c r="C306" s="5" t="n"/>
      <c r="D306" s="18" t="n"/>
      <c r="E306" s="6">
        <f>IF(D306&lt;&gt;"",D306*0.21,"")</f>
        <v/>
      </c>
      <c r="F306" s="5" t="n"/>
      <c r="G306" s="5" t="n"/>
    </row>
    <row r="307" ht="16" customHeight="1">
      <c r="A307" s="3" t="n"/>
      <c r="B307" s="3" t="n"/>
      <c r="C307" s="3" t="n"/>
      <c r="D307" s="17" t="n"/>
      <c r="E307" s="4">
        <f>IF(D307&lt;&gt;"",D307*0.21,"")</f>
        <v/>
      </c>
      <c r="F307" s="3" t="n"/>
      <c r="G307" s="3" t="n"/>
    </row>
    <row r="308" ht="16" customHeight="1">
      <c r="A308" s="5" t="n"/>
      <c r="B308" s="5" t="n"/>
      <c r="C308" s="5" t="n"/>
      <c r="D308" s="18" t="n"/>
      <c r="E308" s="6">
        <f>IF(D308&lt;&gt;"",D308*0.21,"")</f>
        <v/>
      </c>
      <c r="F308" s="5" t="n"/>
      <c r="G308" s="5" t="n"/>
    </row>
    <row r="309" ht="16" customHeight="1">
      <c r="A309" s="3" t="n"/>
      <c r="B309" s="3" t="n"/>
      <c r="C309" s="3" t="n"/>
      <c r="D309" s="17" t="n"/>
      <c r="E309" s="4">
        <f>IF(D309&lt;&gt;"",D309*0.21,"")</f>
        <v/>
      </c>
      <c r="F309" s="3" t="n"/>
      <c r="G309" s="3" t="n"/>
    </row>
    <row r="310" ht="16" customHeight="1">
      <c r="A310" s="5" t="n"/>
      <c r="B310" s="5" t="n"/>
      <c r="C310" s="5" t="n"/>
      <c r="D310" s="18" t="n"/>
      <c r="E310" s="6">
        <f>IF(D310&lt;&gt;"",D310*0.21,"")</f>
        <v/>
      </c>
      <c r="F310" s="5" t="n"/>
      <c r="G310" s="5" t="n"/>
    </row>
    <row r="311" ht="16" customHeight="1">
      <c r="A311" s="3" t="n"/>
      <c r="B311" s="3" t="n"/>
      <c r="C311" s="3" t="n"/>
      <c r="D311" s="17" t="n"/>
      <c r="E311" s="4">
        <f>IF(D311&lt;&gt;"",D311*0.21,"")</f>
        <v/>
      </c>
      <c r="F311" s="3" t="n"/>
      <c r="G311" s="3" t="n"/>
    </row>
    <row r="312" ht="16" customHeight="1">
      <c r="A312" s="5" t="n"/>
      <c r="B312" s="5" t="n"/>
      <c r="C312" s="5" t="n"/>
      <c r="D312" s="18" t="n"/>
      <c r="E312" s="6">
        <f>IF(D312&lt;&gt;"",D312*0.21,"")</f>
        <v/>
      </c>
      <c r="F312" s="5" t="n"/>
      <c r="G312" s="5" t="n"/>
    </row>
    <row r="313" ht="16" customHeight="1">
      <c r="A313" s="3" t="n"/>
      <c r="B313" s="3" t="n"/>
      <c r="C313" s="3" t="n"/>
      <c r="D313" s="17" t="n"/>
      <c r="E313" s="4">
        <f>IF(D313&lt;&gt;"",D313*0.21,"")</f>
        <v/>
      </c>
      <c r="F313" s="3" t="n"/>
      <c r="G313" s="3" t="n"/>
    </row>
    <row r="314" ht="16" customHeight="1">
      <c r="A314" s="5" t="n"/>
      <c r="B314" s="5" t="n"/>
      <c r="C314" s="5" t="n"/>
      <c r="D314" s="18" t="n"/>
      <c r="E314" s="6">
        <f>IF(D314&lt;&gt;"",D314*0.21,"")</f>
        <v/>
      </c>
      <c r="F314" s="5" t="n"/>
      <c r="G314" s="5" t="n"/>
    </row>
    <row r="315" ht="16" customHeight="1">
      <c r="A315" s="3" t="n"/>
      <c r="B315" s="3" t="n"/>
      <c r="C315" s="3" t="n"/>
      <c r="D315" s="17" t="n"/>
      <c r="E315" s="4">
        <f>IF(D315&lt;&gt;"",D315*0.21,"")</f>
        <v/>
      </c>
      <c r="F315" s="3" t="n"/>
      <c r="G315" s="3" t="n"/>
    </row>
    <row r="316" ht="16" customHeight="1">
      <c r="A316" s="5" t="n"/>
      <c r="B316" s="5" t="n"/>
      <c r="C316" s="5" t="n"/>
      <c r="D316" s="18" t="n"/>
      <c r="E316" s="6">
        <f>IF(D316&lt;&gt;"",D316*0.21,"")</f>
        <v/>
      </c>
      <c r="F316" s="5" t="n"/>
      <c r="G316" s="5" t="n"/>
    </row>
    <row r="317" ht="16" customHeight="1">
      <c r="A317" s="3" t="n"/>
      <c r="B317" s="3" t="n"/>
      <c r="C317" s="3" t="n"/>
      <c r="D317" s="17" t="n"/>
      <c r="E317" s="4">
        <f>IF(D317&lt;&gt;"",D317*0.21,"")</f>
        <v/>
      </c>
      <c r="F317" s="3" t="n"/>
      <c r="G317" s="3" t="n"/>
    </row>
    <row r="318" ht="16" customHeight="1">
      <c r="A318" s="5" t="n"/>
      <c r="B318" s="5" t="n"/>
      <c r="C318" s="5" t="n"/>
      <c r="D318" s="18" t="n"/>
      <c r="E318" s="6">
        <f>IF(D318&lt;&gt;"",D318*0.21,"")</f>
        <v/>
      </c>
      <c r="F318" s="5" t="n"/>
      <c r="G318" s="5" t="n"/>
    </row>
    <row r="319" ht="16" customHeight="1">
      <c r="A319" s="3" t="n"/>
      <c r="B319" s="3" t="n"/>
      <c r="C319" s="3" t="n"/>
      <c r="D319" s="17" t="n"/>
      <c r="E319" s="4">
        <f>IF(D319&lt;&gt;"",D319*0.21,"")</f>
        <v/>
      </c>
      <c r="F319" s="3" t="n"/>
      <c r="G319" s="3" t="n"/>
    </row>
    <row r="320" ht="16" customHeight="1">
      <c r="A320" s="5" t="n"/>
      <c r="B320" s="5" t="n"/>
      <c r="C320" s="5" t="n"/>
      <c r="D320" s="18" t="n"/>
      <c r="E320" s="6">
        <f>IF(D320&lt;&gt;"",D320*0.21,"")</f>
        <v/>
      </c>
      <c r="F320" s="5" t="n"/>
      <c r="G320" s="5" t="n"/>
    </row>
    <row r="321" ht="16" customHeight="1">
      <c r="A321" s="3" t="n"/>
      <c r="B321" s="3" t="n"/>
      <c r="C321" s="3" t="n"/>
      <c r="D321" s="17" t="n"/>
      <c r="E321" s="4">
        <f>IF(D321&lt;&gt;"",D321*0.21,"")</f>
        <v/>
      </c>
      <c r="F321" s="3" t="n"/>
      <c r="G321" s="3" t="n"/>
    </row>
    <row r="322" ht="16" customHeight="1">
      <c r="A322" s="5" t="n"/>
      <c r="B322" s="5" t="n"/>
      <c r="C322" s="5" t="n"/>
      <c r="D322" s="18" t="n"/>
      <c r="E322" s="6">
        <f>IF(D322&lt;&gt;"",D322*0.21,"")</f>
        <v/>
      </c>
      <c r="F322" s="5" t="n"/>
      <c r="G322" s="5" t="n"/>
    </row>
    <row r="323" ht="16" customHeight="1">
      <c r="A323" s="3" t="n"/>
      <c r="B323" s="3" t="n"/>
      <c r="C323" s="3" t="n"/>
      <c r="D323" s="17" t="n"/>
      <c r="E323" s="4">
        <f>IF(D323&lt;&gt;"",D323*0.21,"")</f>
        <v/>
      </c>
      <c r="F323" s="3" t="n"/>
      <c r="G323" s="3" t="n"/>
    </row>
    <row r="324" ht="16" customHeight="1">
      <c r="A324" s="5" t="n"/>
      <c r="B324" s="5" t="n"/>
      <c r="C324" s="5" t="n"/>
      <c r="D324" s="18" t="n"/>
      <c r="E324" s="6">
        <f>IF(D324&lt;&gt;"",D324*0.21,"")</f>
        <v/>
      </c>
      <c r="F324" s="5" t="n"/>
      <c r="G324" s="5" t="n"/>
    </row>
    <row r="325" ht="16" customHeight="1">
      <c r="A325" s="3" t="n"/>
      <c r="B325" s="3" t="n"/>
      <c r="C325" s="3" t="n"/>
      <c r="D325" s="17" t="n"/>
      <c r="E325" s="4">
        <f>IF(D325&lt;&gt;"",D325*0.21,"")</f>
        <v/>
      </c>
      <c r="F325" s="3" t="n"/>
      <c r="G325" s="3" t="n"/>
    </row>
    <row r="326" ht="16" customHeight="1">
      <c r="A326" s="5" t="n"/>
      <c r="B326" s="5" t="n"/>
      <c r="C326" s="5" t="n"/>
      <c r="D326" s="18" t="n"/>
      <c r="E326" s="6">
        <f>IF(D326&lt;&gt;"",D326*0.21,"")</f>
        <v/>
      </c>
      <c r="F326" s="5" t="n"/>
      <c r="G326" s="5" t="n"/>
    </row>
    <row r="327" ht="16" customHeight="1">
      <c r="A327" s="3" t="n"/>
      <c r="B327" s="3" t="n"/>
      <c r="C327" s="3" t="n"/>
      <c r="D327" s="17" t="n"/>
      <c r="E327" s="4">
        <f>IF(D327&lt;&gt;"",D327*0.21,"")</f>
        <v/>
      </c>
      <c r="F327" s="3" t="n"/>
      <c r="G327" s="3" t="n"/>
    </row>
    <row r="328" ht="16" customHeight="1">
      <c r="A328" s="5" t="n"/>
      <c r="B328" s="5" t="n"/>
      <c r="C328" s="5" t="n"/>
      <c r="D328" s="18" t="n"/>
      <c r="E328" s="6">
        <f>IF(D328&lt;&gt;"",D328*0.21,"")</f>
        <v/>
      </c>
      <c r="F328" s="5" t="n"/>
      <c r="G328" s="5" t="n"/>
    </row>
    <row r="329" ht="16" customHeight="1">
      <c r="A329" s="3" t="n"/>
      <c r="B329" s="3" t="n"/>
      <c r="C329" s="3" t="n"/>
      <c r="D329" s="17" t="n"/>
      <c r="E329" s="4">
        <f>IF(D329&lt;&gt;"",D329*0.21,"")</f>
        <v/>
      </c>
      <c r="F329" s="3" t="n"/>
      <c r="G329" s="3" t="n"/>
    </row>
    <row r="330" ht="16" customHeight="1">
      <c r="A330" s="5" t="n"/>
      <c r="B330" s="5" t="n"/>
      <c r="C330" s="5" t="n"/>
      <c r="D330" s="18" t="n"/>
      <c r="E330" s="6">
        <f>IF(D330&lt;&gt;"",D330*0.21,"")</f>
        <v/>
      </c>
      <c r="F330" s="5" t="n"/>
      <c r="G330" s="5" t="n"/>
    </row>
    <row r="331" ht="16" customHeight="1">
      <c r="A331" s="3" t="n"/>
      <c r="B331" s="3" t="n"/>
      <c r="C331" s="3" t="n"/>
      <c r="D331" s="17" t="n"/>
      <c r="E331" s="4">
        <f>IF(D331&lt;&gt;"",D331*0.21,"")</f>
        <v/>
      </c>
      <c r="F331" s="3" t="n"/>
      <c r="G331" s="3" t="n"/>
    </row>
    <row r="332" ht="16" customHeight="1">
      <c r="A332" s="5" t="n"/>
      <c r="B332" s="5" t="n"/>
      <c r="C332" s="5" t="n"/>
      <c r="D332" s="18" t="n"/>
      <c r="E332" s="6">
        <f>IF(D332&lt;&gt;"",D332*0.21,"")</f>
        <v/>
      </c>
      <c r="F332" s="5" t="n"/>
      <c r="G332" s="5" t="n"/>
    </row>
    <row r="333" ht="16" customHeight="1">
      <c r="A333" s="3" t="n"/>
      <c r="B333" s="3" t="n"/>
      <c r="C333" s="3" t="n"/>
      <c r="D333" s="17" t="n"/>
      <c r="E333" s="4">
        <f>IF(D333&lt;&gt;"",D333*0.21,"")</f>
        <v/>
      </c>
      <c r="F333" s="3" t="n"/>
      <c r="G333" s="3" t="n"/>
    </row>
    <row r="334" ht="16" customHeight="1">
      <c r="A334" s="5" t="n"/>
      <c r="B334" s="5" t="n"/>
      <c r="C334" s="5" t="n"/>
      <c r="D334" s="18" t="n"/>
      <c r="E334" s="6">
        <f>IF(D334&lt;&gt;"",D334*0.21,"")</f>
        <v/>
      </c>
      <c r="F334" s="5" t="n"/>
      <c r="G334" s="5" t="n"/>
    </row>
    <row r="335" ht="16" customHeight="1">
      <c r="A335" s="3" t="n"/>
      <c r="B335" s="3" t="n"/>
      <c r="C335" s="3" t="n"/>
      <c r="D335" s="17" t="n"/>
      <c r="E335" s="4">
        <f>IF(D335&lt;&gt;"",D335*0.21,"")</f>
        <v/>
      </c>
      <c r="F335" s="3" t="n"/>
      <c r="G335" s="3" t="n"/>
    </row>
    <row r="336" ht="16" customHeight="1">
      <c r="A336" s="5" t="n"/>
      <c r="B336" s="5" t="n"/>
      <c r="C336" s="5" t="n"/>
      <c r="D336" s="18" t="n"/>
      <c r="E336" s="6">
        <f>IF(D336&lt;&gt;"",D336*0.21,"")</f>
        <v/>
      </c>
      <c r="F336" s="5" t="n"/>
      <c r="G336" s="5" t="n"/>
    </row>
    <row r="337" ht="16" customHeight="1">
      <c r="A337" s="3" t="n"/>
      <c r="B337" s="3" t="n"/>
      <c r="C337" s="3" t="n"/>
      <c r="D337" s="17" t="n"/>
      <c r="E337" s="4">
        <f>IF(D337&lt;&gt;"",D337*0.21,"")</f>
        <v/>
      </c>
      <c r="F337" s="3" t="n"/>
      <c r="G337" s="3" t="n"/>
    </row>
    <row r="338" ht="16" customHeight="1">
      <c r="A338" s="5" t="n"/>
      <c r="B338" s="5" t="n"/>
      <c r="C338" s="5" t="n"/>
      <c r="D338" s="18" t="n"/>
      <c r="E338" s="6">
        <f>IF(D338&lt;&gt;"",D338*0.21,"")</f>
        <v/>
      </c>
      <c r="F338" s="5" t="n"/>
      <c r="G338" s="5" t="n"/>
    </row>
    <row r="339" ht="16" customHeight="1">
      <c r="A339" s="3" t="n"/>
      <c r="B339" s="3" t="n"/>
      <c r="C339" s="3" t="n"/>
      <c r="D339" s="17" t="n"/>
      <c r="E339" s="4">
        <f>IF(D339&lt;&gt;"",D339*0.21,"")</f>
        <v/>
      </c>
      <c r="F339" s="3" t="n"/>
      <c r="G339" s="3" t="n"/>
    </row>
    <row r="340" ht="16" customHeight="1">
      <c r="A340" s="5" t="n"/>
      <c r="B340" s="5" t="n"/>
      <c r="C340" s="5" t="n"/>
      <c r="D340" s="18" t="n"/>
      <c r="E340" s="6">
        <f>IF(D340&lt;&gt;"",D340*0.21,"")</f>
        <v/>
      </c>
      <c r="F340" s="5" t="n"/>
      <c r="G340" s="5" t="n"/>
    </row>
    <row r="341" ht="16" customHeight="1">
      <c r="A341" s="3" t="n"/>
      <c r="B341" s="3" t="n"/>
      <c r="C341" s="3" t="n"/>
      <c r="D341" s="17" t="n"/>
      <c r="E341" s="4">
        <f>IF(D341&lt;&gt;"",D341*0.21,"")</f>
        <v/>
      </c>
      <c r="F341" s="3" t="n"/>
      <c r="G341" s="3" t="n"/>
    </row>
    <row r="342" ht="16" customHeight="1">
      <c r="A342" s="5" t="n"/>
      <c r="B342" s="5" t="n"/>
      <c r="C342" s="5" t="n"/>
      <c r="D342" s="18" t="n"/>
      <c r="E342" s="6">
        <f>IF(D342&lt;&gt;"",D342*0.21,"")</f>
        <v/>
      </c>
      <c r="F342" s="5" t="n"/>
      <c r="G342" s="5" t="n"/>
    </row>
    <row r="343" ht="16" customHeight="1">
      <c r="A343" s="3" t="n"/>
      <c r="B343" s="3" t="n"/>
      <c r="C343" s="3" t="n"/>
      <c r="D343" s="17" t="n"/>
      <c r="E343" s="4">
        <f>IF(D343&lt;&gt;"",D343*0.21,"")</f>
        <v/>
      </c>
      <c r="F343" s="3" t="n"/>
      <c r="G343" s="3" t="n"/>
    </row>
    <row r="344" ht="16" customHeight="1">
      <c r="A344" s="5" t="n"/>
      <c r="B344" s="5" t="n"/>
      <c r="C344" s="5" t="n"/>
      <c r="D344" s="18" t="n"/>
      <c r="E344" s="6">
        <f>IF(D344&lt;&gt;"",D344*0.21,"")</f>
        <v/>
      </c>
      <c r="F344" s="5" t="n"/>
      <c r="G344" s="5" t="n"/>
    </row>
    <row r="345" ht="16" customHeight="1">
      <c r="A345" s="3" t="n"/>
      <c r="B345" s="3" t="n"/>
      <c r="C345" s="3" t="n"/>
      <c r="D345" s="17" t="n"/>
      <c r="E345" s="4">
        <f>IF(D345&lt;&gt;"",D345*0.21,"")</f>
        <v/>
      </c>
      <c r="F345" s="3" t="n"/>
      <c r="G345" s="3" t="n"/>
    </row>
    <row r="346" ht="16" customHeight="1">
      <c r="A346" s="5" t="n"/>
      <c r="B346" s="5" t="n"/>
      <c r="C346" s="5" t="n"/>
      <c r="D346" s="18" t="n"/>
      <c r="E346" s="6">
        <f>IF(D346&lt;&gt;"",D346*0.21,"")</f>
        <v/>
      </c>
      <c r="F346" s="5" t="n"/>
      <c r="G346" s="5" t="n"/>
    </row>
    <row r="347" ht="16" customHeight="1">
      <c r="A347" s="3" t="n"/>
      <c r="B347" s="3" t="n"/>
      <c r="C347" s="3" t="n"/>
      <c r="D347" s="17" t="n"/>
      <c r="E347" s="4">
        <f>IF(D347&lt;&gt;"",D347*0.21,"")</f>
        <v/>
      </c>
      <c r="F347" s="3" t="n"/>
      <c r="G347" s="3" t="n"/>
    </row>
    <row r="348" ht="16" customHeight="1">
      <c r="A348" s="5" t="n"/>
      <c r="B348" s="5" t="n"/>
      <c r="C348" s="5" t="n"/>
      <c r="D348" s="18" t="n"/>
      <c r="E348" s="6">
        <f>IF(D348&lt;&gt;"",D348*0.21,"")</f>
        <v/>
      </c>
      <c r="F348" s="5" t="n"/>
      <c r="G348" s="5" t="n"/>
    </row>
    <row r="349" ht="16" customHeight="1">
      <c r="A349" s="3" t="n"/>
      <c r="B349" s="3" t="n"/>
      <c r="C349" s="3" t="n"/>
      <c r="D349" s="17" t="n"/>
      <c r="E349" s="4">
        <f>IF(D349&lt;&gt;"",D349*0.21,"")</f>
        <v/>
      </c>
      <c r="F349" s="3" t="n"/>
      <c r="G349" s="3" t="n"/>
    </row>
    <row r="350" ht="16" customHeight="1">
      <c r="A350" s="5" t="n"/>
      <c r="B350" s="5" t="n"/>
      <c r="C350" s="5" t="n"/>
      <c r="D350" s="18" t="n"/>
      <c r="E350" s="6">
        <f>IF(D350&lt;&gt;"",D350*0.21,"")</f>
        <v/>
      </c>
      <c r="F350" s="5" t="n"/>
      <c r="G350" s="5" t="n"/>
    </row>
    <row r="351" ht="16" customHeight="1">
      <c r="A351" s="3" t="n"/>
      <c r="B351" s="3" t="n"/>
      <c r="C351" s="3" t="n"/>
      <c r="D351" s="17" t="n"/>
      <c r="E351" s="4">
        <f>IF(D351&lt;&gt;"",D351*0.21,"")</f>
        <v/>
      </c>
      <c r="F351" s="3" t="n"/>
      <c r="G351" s="3" t="n"/>
    </row>
    <row r="352" ht="16" customHeight="1">
      <c r="A352" s="5" t="n"/>
      <c r="B352" s="5" t="n"/>
      <c r="C352" s="5" t="n"/>
      <c r="D352" s="18" t="n"/>
      <c r="E352" s="6">
        <f>IF(D352&lt;&gt;"",D352*0.21,"")</f>
        <v/>
      </c>
      <c r="F352" s="5" t="n"/>
      <c r="G352" s="5" t="n"/>
    </row>
    <row r="353" ht="16" customHeight="1">
      <c r="A353" s="3" t="n"/>
      <c r="B353" s="3" t="n"/>
      <c r="C353" s="3" t="n"/>
      <c r="D353" s="17" t="n"/>
      <c r="E353" s="4">
        <f>IF(D353&lt;&gt;"",D353*0.21,"")</f>
        <v/>
      </c>
      <c r="F353" s="3" t="n"/>
      <c r="G353" s="3" t="n"/>
    </row>
    <row r="354" ht="16" customHeight="1">
      <c r="A354" s="5" t="n"/>
      <c r="B354" s="5" t="n"/>
      <c r="C354" s="5" t="n"/>
      <c r="D354" s="18" t="n"/>
      <c r="E354" s="6">
        <f>IF(D354&lt;&gt;"",D354*0.21,"")</f>
        <v/>
      </c>
      <c r="F354" s="5" t="n"/>
      <c r="G354" s="5" t="n"/>
    </row>
    <row r="355" ht="16" customHeight="1">
      <c r="A355" s="3" t="n"/>
      <c r="B355" s="3" t="n"/>
      <c r="C355" s="3" t="n"/>
      <c r="D355" s="17" t="n"/>
      <c r="E355" s="4">
        <f>IF(D355&lt;&gt;"",D355*0.21,"")</f>
        <v/>
      </c>
      <c r="F355" s="3" t="n"/>
      <c r="G355" s="3" t="n"/>
    </row>
    <row r="356" ht="16" customHeight="1">
      <c r="A356" s="5" t="n"/>
      <c r="B356" s="5" t="n"/>
      <c r="C356" s="5" t="n"/>
      <c r="D356" s="18" t="n"/>
      <c r="E356" s="6">
        <f>IF(D356&lt;&gt;"",D356*0.21,"")</f>
        <v/>
      </c>
      <c r="F356" s="5" t="n"/>
      <c r="G356" s="5" t="n"/>
    </row>
    <row r="357" ht="16" customHeight="1">
      <c r="A357" s="3" t="n"/>
      <c r="B357" s="3" t="n"/>
      <c r="C357" s="3" t="n"/>
      <c r="D357" s="17" t="n"/>
      <c r="E357" s="4">
        <f>IF(D357&lt;&gt;"",D357*0.21,"")</f>
        <v/>
      </c>
      <c r="F357" s="3" t="n"/>
      <c r="G357" s="3" t="n"/>
    </row>
    <row r="358" ht="16" customHeight="1">
      <c r="A358" s="5" t="n"/>
      <c r="B358" s="5" t="n"/>
      <c r="C358" s="5" t="n"/>
      <c r="D358" s="18" t="n"/>
      <c r="E358" s="6">
        <f>IF(D358&lt;&gt;"",D358*0.21,"")</f>
        <v/>
      </c>
      <c r="F358" s="5" t="n"/>
      <c r="G358" s="5" t="n"/>
    </row>
    <row r="359" ht="16" customHeight="1">
      <c r="A359" s="3" t="n"/>
      <c r="B359" s="3" t="n"/>
      <c r="C359" s="3" t="n"/>
      <c r="D359" s="17" t="n"/>
      <c r="E359" s="4">
        <f>IF(D359&lt;&gt;"",D359*0.21,"")</f>
        <v/>
      </c>
      <c r="F359" s="3" t="n"/>
      <c r="G359" s="3" t="n"/>
    </row>
    <row r="360" ht="16" customHeight="1">
      <c r="A360" s="5" t="n"/>
      <c r="B360" s="5" t="n"/>
      <c r="C360" s="5" t="n"/>
      <c r="D360" s="18" t="n"/>
      <c r="E360" s="6">
        <f>IF(D360&lt;&gt;"",D360*0.21,"")</f>
        <v/>
      </c>
      <c r="F360" s="5" t="n"/>
      <c r="G360" s="5" t="n"/>
    </row>
    <row r="361" ht="16" customHeight="1">
      <c r="A361" s="3" t="n"/>
      <c r="B361" s="3" t="n"/>
      <c r="C361" s="3" t="n"/>
      <c r="D361" s="17" t="n"/>
      <c r="E361" s="4">
        <f>IF(D361&lt;&gt;"",D361*0.21,"")</f>
        <v/>
      </c>
      <c r="F361" s="3" t="n"/>
      <c r="G361" s="3" t="n"/>
    </row>
    <row r="362" ht="16" customHeight="1">
      <c r="A362" s="5" t="n"/>
      <c r="B362" s="5" t="n"/>
      <c r="C362" s="5" t="n"/>
      <c r="D362" s="18" t="n"/>
      <c r="E362" s="6">
        <f>IF(D362&lt;&gt;"",D362*0.21,"")</f>
        <v/>
      </c>
      <c r="F362" s="5" t="n"/>
      <c r="G362" s="5" t="n"/>
    </row>
    <row r="363" ht="16" customHeight="1">
      <c r="A363" s="3" t="n"/>
      <c r="B363" s="3" t="n"/>
      <c r="C363" s="3" t="n"/>
      <c r="D363" s="17" t="n"/>
      <c r="E363" s="4">
        <f>IF(D363&lt;&gt;"",D363*0.21,"")</f>
        <v/>
      </c>
      <c r="F363" s="3" t="n"/>
      <c r="G363" s="3" t="n"/>
    </row>
    <row r="364" ht="16" customHeight="1">
      <c r="A364" s="5" t="n"/>
      <c r="B364" s="5" t="n"/>
      <c r="C364" s="5" t="n"/>
      <c r="D364" s="18" t="n"/>
      <c r="E364" s="6">
        <f>IF(D364&lt;&gt;"",D364*0.21,"")</f>
        <v/>
      </c>
      <c r="F364" s="5" t="n"/>
      <c r="G364" s="5" t="n"/>
    </row>
    <row r="365" ht="16" customHeight="1">
      <c r="A365" s="3" t="n"/>
      <c r="B365" s="3" t="n"/>
      <c r="C365" s="3" t="n"/>
      <c r="D365" s="17" t="n"/>
      <c r="E365" s="4">
        <f>IF(D365&lt;&gt;"",D365*0.21,"")</f>
        <v/>
      </c>
      <c r="F365" s="3" t="n"/>
      <c r="G365" s="3" t="n"/>
    </row>
    <row r="366" ht="16" customHeight="1">
      <c r="A366" s="5" t="n"/>
      <c r="B366" s="5" t="n"/>
      <c r="C366" s="5" t="n"/>
      <c r="D366" s="18" t="n"/>
      <c r="E366" s="6">
        <f>IF(D366&lt;&gt;"",D366*0.21,"")</f>
        <v/>
      </c>
      <c r="F366" s="5" t="n"/>
      <c r="G366" s="5" t="n"/>
    </row>
    <row r="367" ht="16" customHeight="1">
      <c r="A367" s="3" t="n"/>
      <c r="B367" s="3" t="n"/>
      <c r="C367" s="3" t="n"/>
      <c r="D367" s="17" t="n"/>
      <c r="E367" s="4">
        <f>IF(D367&lt;&gt;"",D367*0.21,"")</f>
        <v/>
      </c>
      <c r="F367" s="3" t="n"/>
      <c r="G367" s="3" t="n"/>
    </row>
    <row r="368" ht="16" customHeight="1">
      <c r="A368" s="5" t="n"/>
      <c r="B368" s="5" t="n"/>
      <c r="C368" s="5" t="n"/>
      <c r="D368" s="18" t="n"/>
      <c r="E368" s="6">
        <f>IF(D368&lt;&gt;"",D368*0.21,"")</f>
        <v/>
      </c>
      <c r="F368" s="5" t="n"/>
      <c r="G368" s="5" t="n"/>
    </row>
    <row r="369" ht="16" customHeight="1">
      <c r="A369" s="3" t="n"/>
      <c r="B369" s="3" t="n"/>
      <c r="C369" s="3" t="n"/>
      <c r="D369" s="17" t="n"/>
      <c r="E369" s="4">
        <f>IF(D369&lt;&gt;"",D369*0.21,"")</f>
        <v/>
      </c>
      <c r="F369" s="3" t="n"/>
      <c r="G369" s="3" t="n"/>
    </row>
    <row r="370" ht="16" customHeight="1">
      <c r="A370" s="5" t="n"/>
      <c r="B370" s="5" t="n"/>
      <c r="C370" s="5" t="n"/>
      <c r="D370" s="18" t="n"/>
      <c r="E370" s="6">
        <f>IF(D370&lt;&gt;"",D370*0.21,"")</f>
        <v/>
      </c>
      <c r="F370" s="5" t="n"/>
      <c r="G370" s="5" t="n"/>
    </row>
    <row r="371" ht="16" customHeight="1">
      <c r="A371" s="3" t="n"/>
      <c r="B371" s="3" t="n"/>
      <c r="C371" s="3" t="n"/>
      <c r="D371" s="17" t="n"/>
      <c r="E371" s="4">
        <f>IF(D371&lt;&gt;"",D371*0.21,"")</f>
        <v/>
      </c>
      <c r="F371" s="3" t="n"/>
      <c r="G371" s="3" t="n"/>
    </row>
    <row r="372" ht="16" customHeight="1">
      <c r="A372" s="5" t="n"/>
      <c r="B372" s="5" t="n"/>
      <c r="C372" s="5" t="n"/>
      <c r="D372" s="18" t="n"/>
      <c r="E372" s="6">
        <f>IF(D372&lt;&gt;"",D372*0.21,"")</f>
        <v/>
      </c>
      <c r="F372" s="5" t="n"/>
      <c r="G372" s="5" t="n"/>
    </row>
    <row r="373" ht="16" customHeight="1">
      <c r="A373" s="3" t="n"/>
      <c r="B373" s="3" t="n"/>
      <c r="C373" s="3" t="n"/>
      <c r="D373" s="17" t="n"/>
      <c r="E373" s="4">
        <f>IF(D373&lt;&gt;"",D373*0.21,"")</f>
        <v/>
      </c>
      <c r="F373" s="3" t="n"/>
      <c r="G373" s="3" t="n"/>
    </row>
    <row r="374" ht="16" customHeight="1">
      <c r="A374" s="5" t="n"/>
      <c r="B374" s="5" t="n"/>
      <c r="C374" s="5" t="n"/>
      <c r="D374" s="18" t="n"/>
      <c r="E374" s="6">
        <f>IF(D374&lt;&gt;"",D374*0.21,"")</f>
        <v/>
      </c>
      <c r="F374" s="5" t="n"/>
      <c r="G374" s="5" t="n"/>
    </row>
    <row r="375" ht="16" customHeight="1">
      <c r="A375" s="3" t="n"/>
      <c r="B375" s="3" t="n"/>
      <c r="C375" s="3" t="n"/>
      <c r="D375" s="17" t="n"/>
      <c r="E375" s="4">
        <f>IF(D375&lt;&gt;"",D375*0.21,"")</f>
        <v/>
      </c>
      <c r="F375" s="3" t="n"/>
      <c r="G375" s="3" t="n"/>
    </row>
    <row r="376" ht="16" customHeight="1">
      <c r="A376" s="5" t="n"/>
      <c r="B376" s="5" t="n"/>
      <c r="C376" s="5" t="n"/>
      <c r="D376" s="18" t="n"/>
      <c r="E376" s="6">
        <f>IF(D376&lt;&gt;"",D376*0.21,"")</f>
        <v/>
      </c>
      <c r="F376" s="5" t="n"/>
      <c r="G376" s="5" t="n"/>
    </row>
    <row r="377" ht="16" customHeight="1">
      <c r="A377" s="3" t="n"/>
      <c r="B377" s="3" t="n"/>
      <c r="C377" s="3" t="n"/>
      <c r="D377" s="17" t="n"/>
      <c r="E377" s="4">
        <f>IF(D377&lt;&gt;"",D377*0.21,"")</f>
        <v/>
      </c>
      <c r="F377" s="3" t="n"/>
      <c r="G377" s="3" t="n"/>
    </row>
    <row r="378" ht="16" customHeight="1">
      <c r="A378" s="5" t="n"/>
      <c r="B378" s="5" t="n"/>
      <c r="C378" s="5" t="n"/>
      <c r="D378" s="18" t="n"/>
      <c r="E378" s="6">
        <f>IF(D378&lt;&gt;"",D378*0.21,"")</f>
        <v/>
      </c>
      <c r="F378" s="5" t="n"/>
      <c r="G378" s="5" t="n"/>
    </row>
    <row r="379" ht="16" customHeight="1">
      <c r="A379" s="3" t="n"/>
      <c r="B379" s="3" t="n"/>
      <c r="C379" s="3" t="n"/>
      <c r="D379" s="17" t="n"/>
      <c r="E379" s="4">
        <f>IF(D379&lt;&gt;"",D379*0.21,"")</f>
        <v/>
      </c>
      <c r="F379" s="3" t="n"/>
      <c r="G379" s="3" t="n"/>
    </row>
    <row r="380" ht="16" customHeight="1">
      <c r="A380" s="5" t="n"/>
      <c r="B380" s="5" t="n"/>
      <c r="C380" s="5" t="n"/>
      <c r="D380" s="18" t="n"/>
      <c r="E380" s="6">
        <f>IF(D380&lt;&gt;"",D380*0.21,"")</f>
        <v/>
      </c>
      <c r="F380" s="5" t="n"/>
      <c r="G380" s="5" t="n"/>
    </row>
    <row r="381" ht="16" customHeight="1">
      <c r="A381" s="3" t="n"/>
      <c r="B381" s="3" t="n"/>
      <c r="C381" s="3" t="n"/>
      <c r="D381" s="17" t="n"/>
      <c r="E381" s="4">
        <f>IF(D381&lt;&gt;"",D381*0.21,"")</f>
        <v/>
      </c>
      <c r="F381" s="3" t="n"/>
      <c r="G381" s="3" t="n"/>
    </row>
    <row r="382" ht="16" customHeight="1">
      <c r="A382" s="5" t="n"/>
      <c r="B382" s="5" t="n"/>
      <c r="C382" s="5" t="n"/>
      <c r="D382" s="18" t="n"/>
      <c r="E382" s="6">
        <f>IF(D382&lt;&gt;"",D382*0.21,"")</f>
        <v/>
      </c>
      <c r="F382" s="5" t="n"/>
      <c r="G382" s="5" t="n"/>
    </row>
    <row r="383" ht="16" customHeight="1">
      <c r="A383" s="3" t="n"/>
      <c r="B383" s="3" t="n"/>
      <c r="C383" s="3" t="n"/>
      <c r="D383" s="17" t="n"/>
      <c r="E383" s="4">
        <f>IF(D383&lt;&gt;"",D383*0.21,"")</f>
        <v/>
      </c>
      <c r="F383" s="3" t="n"/>
      <c r="G383" s="3" t="n"/>
    </row>
    <row r="384" ht="16" customHeight="1">
      <c r="A384" s="5" t="n"/>
      <c r="B384" s="5" t="n"/>
      <c r="C384" s="5" t="n"/>
      <c r="D384" s="18" t="n"/>
      <c r="E384" s="6">
        <f>IF(D384&lt;&gt;"",D384*0.21,"")</f>
        <v/>
      </c>
      <c r="F384" s="5" t="n"/>
      <c r="G384" s="5" t="n"/>
    </row>
    <row r="385" ht="16" customHeight="1">
      <c r="A385" s="3" t="n"/>
      <c r="B385" s="3" t="n"/>
      <c r="C385" s="3" t="n"/>
      <c r="D385" s="17" t="n"/>
      <c r="E385" s="4">
        <f>IF(D385&lt;&gt;"",D385*0.21,"")</f>
        <v/>
      </c>
      <c r="F385" s="3" t="n"/>
      <c r="G385" s="3" t="n"/>
    </row>
    <row r="386" ht="16" customHeight="1">
      <c r="A386" s="5" t="n"/>
      <c r="B386" s="5" t="n"/>
      <c r="C386" s="5" t="n"/>
      <c r="D386" s="18" t="n"/>
      <c r="E386" s="6">
        <f>IF(D386&lt;&gt;"",D386*0.21,"")</f>
        <v/>
      </c>
      <c r="F386" s="5" t="n"/>
      <c r="G386" s="5" t="n"/>
    </row>
    <row r="387" ht="16" customHeight="1">
      <c r="A387" s="3" t="n"/>
      <c r="B387" s="3" t="n"/>
      <c r="C387" s="3" t="n"/>
      <c r="D387" s="17" t="n"/>
      <c r="E387" s="4">
        <f>IF(D387&lt;&gt;"",D387*0.21,"")</f>
        <v/>
      </c>
      <c r="F387" s="3" t="n"/>
      <c r="G387" s="3" t="n"/>
    </row>
    <row r="388" ht="16" customHeight="1">
      <c r="A388" s="5" t="n"/>
      <c r="B388" s="5" t="n"/>
      <c r="C388" s="5" t="n"/>
      <c r="D388" s="18" t="n"/>
      <c r="E388" s="6">
        <f>IF(D388&lt;&gt;"",D388*0.21,"")</f>
        <v/>
      </c>
      <c r="F388" s="5" t="n"/>
      <c r="G388" s="5" t="n"/>
    </row>
    <row r="389" ht="16" customHeight="1">
      <c r="A389" s="3" t="n"/>
      <c r="B389" s="3" t="n"/>
      <c r="C389" s="3" t="n"/>
      <c r="D389" s="17" t="n"/>
      <c r="E389" s="4">
        <f>IF(D389&lt;&gt;"",D389*0.21,"")</f>
        <v/>
      </c>
      <c r="F389" s="3" t="n"/>
      <c r="G389" s="3" t="n"/>
    </row>
    <row r="390" ht="16" customHeight="1">
      <c r="A390" s="5" t="n"/>
      <c r="B390" s="5" t="n"/>
      <c r="C390" s="5" t="n"/>
      <c r="D390" s="18" t="n"/>
      <c r="E390" s="6">
        <f>IF(D390&lt;&gt;"",D390*0.21,"")</f>
        <v/>
      </c>
      <c r="F390" s="5" t="n"/>
      <c r="G390" s="5" t="n"/>
    </row>
    <row r="391" ht="16" customHeight="1">
      <c r="A391" s="3" t="n"/>
      <c r="B391" s="3" t="n"/>
      <c r="C391" s="3" t="n"/>
      <c r="D391" s="17" t="n"/>
      <c r="E391" s="4">
        <f>IF(D391&lt;&gt;"",D391*0.21,"")</f>
        <v/>
      </c>
      <c r="F391" s="3" t="n"/>
      <c r="G391" s="3" t="n"/>
    </row>
    <row r="392" ht="16" customHeight="1">
      <c r="A392" s="5" t="n"/>
      <c r="B392" s="5" t="n"/>
      <c r="C392" s="5" t="n"/>
      <c r="D392" s="18" t="n"/>
      <c r="E392" s="6">
        <f>IF(D392&lt;&gt;"",D392*0.21,"")</f>
        <v/>
      </c>
      <c r="F392" s="5" t="n"/>
      <c r="G392" s="5" t="n"/>
    </row>
    <row r="393" ht="16" customHeight="1">
      <c r="A393" s="3" t="n"/>
      <c r="B393" s="3" t="n"/>
      <c r="C393" s="3" t="n"/>
      <c r="D393" s="17" t="n"/>
      <c r="E393" s="4">
        <f>IF(D393&lt;&gt;"",D393*0.21,"")</f>
        <v/>
      </c>
      <c r="F393" s="3" t="n"/>
      <c r="G393" s="3" t="n"/>
    </row>
    <row r="394" ht="16" customHeight="1">
      <c r="A394" s="5" t="n"/>
      <c r="B394" s="5" t="n"/>
      <c r="C394" s="5" t="n"/>
      <c r="D394" s="18" t="n"/>
      <c r="E394" s="6">
        <f>IF(D394&lt;&gt;"",D394*0.21,"")</f>
        <v/>
      </c>
      <c r="F394" s="5" t="n"/>
      <c r="G394" s="5" t="n"/>
    </row>
    <row r="395" ht="16" customHeight="1">
      <c r="A395" s="3" t="n"/>
      <c r="B395" s="3" t="n"/>
      <c r="C395" s="3" t="n"/>
      <c r="D395" s="17" t="n"/>
      <c r="E395" s="4">
        <f>IF(D395&lt;&gt;"",D395*0.21,"")</f>
        <v/>
      </c>
      <c r="F395" s="3" t="n"/>
      <c r="G395" s="3" t="n"/>
    </row>
    <row r="396" ht="16" customHeight="1">
      <c r="A396" s="5" t="n"/>
      <c r="B396" s="5" t="n"/>
      <c r="C396" s="5" t="n"/>
      <c r="D396" s="18" t="n"/>
      <c r="E396" s="6">
        <f>IF(D396&lt;&gt;"",D396*0.21,"")</f>
        <v/>
      </c>
      <c r="F396" s="5" t="n"/>
      <c r="G396" s="5" t="n"/>
    </row>
    <row r="397" ht="16" customHeight="1">
      <c r="A397" s="3" t="n"/>
      <c r="B397" s="3" t="n"/>
      <c r="C397" s="3" t="n"/>
      <c r="D397" s="17" t="n"/>
      <c r="E397" s="4">
        <f>IF(D397&lt;&gt;"",D397*0.21,"")</f>
        <v/>
      </c>
      <c r="F397" s="3" t="n"/>
      <c r="G397" s="3" t="n"/>
    </row>
    <row r="398" ht="16" customHeight="1">
      <c r="A398" s="5" t="n"/>
      <c r="B398" s="5" t="n"/>
      <c r="C398" s="5" t="n"/>
      <c r="D398" s="18" t="n"/>
      <c r="E398" s="6">
        <f>IF(D398&lt;&gt;"",D398*0.21,"")</f>
        <v/>
      </c>
      <c r="F398" s="5" t="n"/>
      <c r="G398" s="5" t="n"/>
    </row>
    <row r="399" ht="16" customHeight="1">
      <c r="A399" s="3" t="n"/>
      <c r="B399" s="3" t="n"/>
      <c r="C399" s="3" t="n"/>
      <c r="D399" s="17" t="n"/>
      <c r="E399" s="4">
        <f>IF(D399&lt;&gt;"",D399*0.21,"")</f>
        <v/>
      </c>
      <c r="F399" s="3" t="n"/>
      <c r="G399" s="3" t="n"/>
    </row>
    <row r="400" ht="16" customHeight="1">
      <c r="A400" s="5" t="n"/>
      <c r="B400" s="5" t="n"/>
      <c r="C400" s="5" t="n"/>
      <c r="D400" s="18" t="n"/>
      <c r="E400" s="6">
        <f>IF(D400&lt;&gt;"",D400*0.21,"")</f>
        <v/>
      </c>
      <c r="F400" s="5" t="n"/>
      <c r="G400" s="5" t="n"/>
    </row>
    <row r="401" ht="16" customHeight="1">
      <c r="A401" s="3" t="n"/>
      <c r="B401" s="3" t="n"/>
      <c r="C401" s="3" t="n"/>
      <c r="D401" s="17" t="n"/>
      <c r="E401" s="4">
        <f>IF(D401&lt;&gt;"",D401*0.21,"")</f>
        <v/>
      </c>
      <c r="F401" s="3" t="n"/>
      <c r="G401" s="3" t="n"/>
    </row>
    <row r="402" ht="16" customHeight="1">
      <c r="A402" s="5" t="n"/>
      <c r="B402" s="5" t="n"/>
      <c r="C402" s="5" t="n"/>
      <c r="D402" s="18" t="n"/>
      <c r="E402" s="6">
        <f>IF(D402&lt;&gt;"",D402*0.21,"")</f>
        <v/>
      </c>
      <c r="F402" s="5" t="n"/>
      <c r="G402" s="5" t="n"/>
    </row>
    <row r="403" ht="16" customHeight="1">
      <c r="A403" s="3" t="n"/>
      <c r="B403" s="3" t="n"/>
      <c r="C403" s="3" t="n"/>
      <c r="D403" s="17" t="n"/>
      <c r="E403" s="4">
        <f>IF(D403&lt;&gt;"",D403*0.21,"")</f>
        <v/>
      </c>
      <c r="F403" s="3" t="n"/>
      <c r="G403" s="3" t="n"/>
    </row>
    <row r="404" ht="16" customHeight="1">
      <c r="A404" s="5" t="n"/>
      <c r="B404" s="5" t="n"/>
      <c r="C404" s="5" t="n"/>
      <c r="D404" s="18" t="n"/>
      <c r="E404" s="6">
        <f>IF(D404&lt;&gt;"",D404*0.21,"")</f>
        <v/>
      </c>
      <c r="F404" s="5" t="n"/>
      <c r="G404" s="5" t="n"/>
    </row>
    <row r="405" ht="16" customHeight="1">
      <c r="A405" s="3" t="n"/>
      <c r="B405" s="3" t="n"/>
      <c r="C405" s="3" t="n"/>
      <c r="D405" s="17" t="n"/>
      <c r="E405" s="4">
        <f>IF(D405&lt;&gt;"",D405*0.21,"")</f>
        <v/>
      </c>
      <c r="F405" s="3" t="n"/>
      <c r="G405" s="3" t="n"/>
    </row>
    <row r="406" ht="16" customHeight="1">
      <c r="A406" s="5" t="n"/>
      <c r="B406" s="5" t="n"/>
      <c r="C406" s="5" t="n"/>
      <c r="D406" s="18" t="n"/>
      <c r="E406" s="6">
        <f>IF(D406&lt;&gt;"",D406*0.21,"")</f>
        <v/>
      </c>
      <c r="F406" s="5" t="n"/>
      <c r="G406" s="5" t="n"/>
    </row>
    <row r="407" ht="16" customHeight="1">
      <c r="A407" s="3" t="n"/>
      <c r="B407" s="3" t="n"/>
      <c r="C407" s="3" t="n"/>
      <c r="D407" s="17" t="n"/>
      <c r="E407" s="4">
        <f>IF(D407&lt;&gt;"",D407*0.21,"")</f>
        <v/>
      </c>
      <c r="F407" s="3" t="n"/>
      <c r="G407" s="3" t="n"/>
    </row>
    <row r="408" ht="16" customHeight="1">
      <c r="A408" s="5" t="n"/>
      <c r="B408" s="5" t="n"/>
      <c r="C408" s="5" t="n"/>
      <c r="D408" s="18" t="n"/>
      <c r="E408" s="6">
        <f>IF(D408&lt;&gt;"",D408*0.21,"")</f>
        <v/>
      </c>
      <c r="F408" s="5" t="n"/>
      <c r="G408" s="5" t="n"/>
    </row>
    <row r="409" ht="16" customHeight="1">
      <c r="A409" s="3" t="n"/>
      <c r="B409" s="3" t="n"/>
      <c r="C409" s="3" t="n"/>
      <c r="D409" s="17" t="n"/>
      <c r="E409" s="4">
        <f>IF(D409&lt;&gt;"",D409*0.21,"")</f>
        <v/>
      </c>
      <c r="F409" s="3" t="n"/>
      <c r="G409" s="3" t="n"/>
    </row>
    <row r="410" ht="16" customHeight="1">
      <c r="A410" s="5" t="n"/>
      <c r="B410" s="5" t="n"/>
      <c r="C410" s="5" t="n"/>
      <c r="D410" s="18" t="n"/>
      <c r="E410" s="6">
        <f>IF(D410&lt;&gt;"",D410*0.21,"")</f>
        <v/>
      </c>
      <c r="F410" s="5" t="n"/>
      <c r="G410" s="5" t="n"/>
    </row>
    <row r="411" ht="16" customHeight="1">
      <c r="A411" s="3" t="n"/>
      <c r="B411" s="3" t="n"/>
      <c r="C411" s="3" t="n"/>
      <c r="D411" s="17" t="n"/>
      <c r="E411" s="4">
        <f>IF(D411&lt;&gt;"",D411*0.21,"")</f>
        <v/>
      </c>
      <c r="F411" s="3" t="n"/>
      <c r="G411" s="3" t="n"/>
    </row>
    <row r="412" ht="16" customHeight="1">
      <c r="A412" s="5" t="n"/>
      <c r="B412" s="5" t="n"/>
      <c r="C412" s="5" t="n"/>
      <c r="D412" s="18" t="n"/>
      <c r="E412" s="6">
        <f>IF(D412&lt;&gt;"",D412*0.21,"")</f>
        <v/>
      </c>
      <c r="F412" s="5" t="n"/>
      <c r="G412" s="5" t="n"/>
    </row>
    <row r="413" ht="16" customHeight="1">
      <c r="A413" s="3" t="n"/>
      <c r="B413" s="3" t="n"/>
      <c r="C413" s="3" t="n"/>
      <c r="D413" s="17" t="n"/>
      <c r="E413" s="4">
        <f>IF(D413&lt;&gt;"",D413*0.21,"")</f>
        <v/>
      </c>
      <c r="F413" s="3" t="n"/>
      <c r="G413" s="3" t="n"/>
    </row>
    <row r="414" ht="16" customHeight="1">
      <c r="A414" s="5" t="n"/>
      <c r="B414" s="5" t="n"/>
      <c r="C414" s="5" t="n"/>
      <c r="D414" s="18" t="n"/>
      <c r="E414" s="6">
        <f>IF(D414&lt;&gt;"",D414*0.21,"")</f>
        <v/>
      </c>
      <c r="F414" s="5" t="n"/>
      <c r="G414" s="5" t="n"/>
    </row>
    <row r="415" ht="16" customHeight="1">
      <c r="A415" s="3" t="n"/>
      <c r="B415" s="3" t="n"/>
      <c r="C415" s="3" t="n"/>
      <c r="D415" s="17" t="n"/>
      <c r="E415" s="4">
        <f>IF(D415&lt;&gt;"",D415*0.21,"")</f>
        <v/>
      </c>
      <c r="F415" s="3" t="n"/>
      <c r="G415" s="3" t="n"/>
    </row>
    <row r="416" ht="16" customHeight="1">
      <c r="A416" s="5" t="n"/>
      <c r="B416" s="5" t="n"/>
      <c r="C416" s="5" t="n"/>
      <c r="D416" s="18" t="n"/>
      <c r="E416" s="6">
        <f>IF(D416&lt;&gt;"",D416*0.21,"")</f>
        <v/>
      </c>
      <c r="F416" s="5" t="n"/>
      <c r="G416" s="5" t="n"/>
    </row>
    <row r="417" ht="16" customHeight="1">
      <c r="A417" s="3" t="n"/>
      <c r="B417" s="3" t="n"/>
      <c r="C417" s="3" t="n"/>
      <c r="D417" s="17" t="n"/>
      <c r="E417" s="4">
        <f>IF(D417&lt;&gt;"",D417*0.21,"")</f>
        <v/>
      </c>
      <c r="F417" s="3" t="n"/>
      <c r="G417" s="3" t="n"/>
    </row>
    <row r="418" ht="16" customHeight="1">
      <c r="A418" s="5" t="n"/>
      <c r="B418" s="5" t="n"/>
      <c r="C418" s="5" t="n"/>
      <c r="D418" s="18" t="n"/>
      <c r="E418" s="6">
        <f>IF(D418&lt;&gt;"",D418*0.21,"")</f>
        <v/>
      </c>
      <c r="F418" s="5" t="n"/>
      <c r="G418" s="5" t="n"/>
    </row>
    <row r="419" ht="16" customHeight="1">
      <c r="A419" s="3" t="n"/>
      <c r="B419" s="3" t="n"/>
      <c r="C419" s="3" t="n"/>
      <c r="D419" s="17" t="n"/>
      <c r="E419" s="4">
        <f>IF(D419&lt;&gt;"",D419*0.21,"")</f>
        <v/>
      </c>
      <c r="F419" s="3" t="n"/>
      <c r="G419" s="3" t="n"/>
    </row>
    <row r="420" ht="16" customHeight="1">
      <c r="A420" s="5" t="n"/>
      <c r="B420" s="5" t="n"/>
      <c r="C420" s="5" t="n"/>
      <c r="D420" s="18" t="n"/>
      <c r="E420" s="6">
        <f>IF(D420&lt;&gt;"",D420*0.21,"")</f>
        <v/>
      </c>
      <c r="F420" s="5" t="n"/>
      <c r="G420" s="5" t="n"/>
    </row>
    <row r="421" ht="16" customHeight="1">
      <c r="A421" s="3" t="n"/>
      <c r="B421" s="3" t="n"/>
      <c r="C421" s="3" t="n"/>
      <c r="D421" s="17" t="n"/>
      <c r="E421" s="4">
        <f>IF(D421&lt;&gt;"",D421*0.21,"")</f>
        <v/>
      </c>
      <c r="F421" s="3" t="n"/>
      <c r="G421" s="3" t="n"/>
    </row>
    <row r="422" ht="16" customHeight="1">
      <c r="A422" s="5" t="n"/>
      <c r="B422" s="5" t="n"/>
      <c r="C422" s="5" t="n"/>
      <c r="D422" s="18" t="n"/>
      <c r="E422" s="6">
        <f>IF(D422&lt;&gt;"",D422*0.21,"")</f>
        <v/>
      </c>
      <c r="F422" s="5" t="n"/>
      <c r="G422" s="5" t="n"/>
    </row>
    <row r="423" ht="16" customHeight="1">
      <c r="A423" s="3" t="n"/>
      <c r="B423" s="3" t="n"/>
      <c r="C423" s="3" t="n"/>
      <c r="D423" s="17" t="n"/>
      <c r="E423" s="4">
        <f>IF(D423&lt;&gt;"",D423*0.21,"")</f>
        <v/>
      </c>
      <c r="F423" s="3" t="n"/>
      <c r="G423" s="3" t="n"/>
    </row>
    <row r="424" ht="16" customHeight="1">
      <c r="A424" s="5" t="n"/>
      <c r="B424" s="5" t="n"/>
      <c r="C424" s="5" t="n"/>
      <c r="D424" s="18" t="n"/>
      <c r="E424" s="6">
        <f>IF(D424&lt;&gt;"",D424*0.21,"")</f>
        <v/>
      </c>
      <c r="F424" s="5" t="n"/>
      <c r="G424" s="5" t="n"/>
    </row>
    <row r="425" ht="16" customHeight="1">
      <c r="A425" s="3" t="n"/>
      <c r="B425" s="3" t="n"/>
      <c r="C425" s="3" t="n"/>
      <c r="D425" s="17" t="n"/>
      <c r="E425" s="4">
        <f>IF(D425&lt;&gt;"",D425*0.21,"")</f>
        <v/>
      </c>
      <c r="F425" s="3" t="n"/>
      <c r="G425" s="3" t="n"/>
    </row>
    <row r="426" ht="16" customHeight="1">
      <c r="A426" s="5" t="n"/>
      <c r="B426" s="5" t="n"/>
      <c r="C426" s="5" t="n"/>
      <c r="D426" s="18" t="n"/>
      <c r="E426" s="6">
        <f>IF(D426&lt;&gt;"",D426*0.21,"")</f>
        <v/>
      </c>
      <c r="F426" s="5" t="n"/>
      <c r="G426" s="5" t="n"/>
    </row>
    <row r="427" ht="16" customHeight="1">
      <c r="A427" s="3" t="n"/>
      <c r="B427" s="3" t="n"/>
      <c r="C427" s="3" t="n"/>
      <c r="D427" s="17" t="n"/>
      <c r="E427" s="4">
        <f>IF(D427&lt;&gt;"",D427*0.21,"")</f>
        <v/>
      </c>
      <c r="F427" s="3" t="n"/>
      <c r="G427" s="3" t="n"/>
    </row>
    <row r="428" ht="16" customHeight="1">
      <c r="A428" s="5" t="n"/>
      <c r="B428" s="5" t="n"/>
      <c r="C428" s="5" t="n"/>
      <c r="D428" s="18" t="n"/>
      <c r="E428" s="6">
        <f>IF(D428&lt;&gt;"",D428*0.21,"")</f>
        <v/>
      </c>
      <c r="F428" s="5" t="n"/>
      <c r="G428" s="5" t="n"/>
    </row>
    <row r="429" ht="16" customHeight="1">
      <c r="A429" s="3" t="n"/>
      <c r="B429" s="3" t="n"/>
      <c r="C429" s="3" t="n"/>
      <c r="D429" s="17" t="n"/>
      <c r="E429" s="4">
        <f>IF(D429&lt;&gt;"",D429*0.21,"")</f>
        <v/>
      </c>
      <c r="F429" s="3" t="n"/>
      <c r="G429" s="3" t="n"/>
    </row>
    <row r="430" ht="16" customHeight="1">
      <c r="A430" s="5" t="n"/>
      <c r="B430" s="5" t="n"/>
      <c r="C430" s="5" t="n"/>
      <c r="D430" s="18" t="n"/>
      <c r="E430" s="6">
        <f>IF(D430&lt;&gt;"",D430*0.21,"")</f>
        <v/>
      </c>
      <c r="F430" s="5" t="n"/>
      <c r="G430" s="5" t="n"/>
    </row>
    <row r="431" ht="16" customHeight="1">
      <c r="A431" s="3" t="n"/>
      <c r="B431" s="3" t="n"/>
      <c r="C431" s="3" t="n"/>
      <c r="D431" s="17" t="n"/>
      <c r="E431" s="4">
        <f>IF(D431&lt;&gt;"",D431*0.21,"")</f>
        <v/>
      </c>
      <c r="F431" s="3" t="n"/>
      <c r="G431" s="3" t="n"/>
    </row>
    <row r="432" ht="16" customHeight="1">
      <c r="A432" s="5" t="n"/>
      <c r="B432" s="5" t="n"/>
      <c r="C432" s="5" t="n"/>
      <c r="D432" s="18" t="n"/>
      <c r="E432" s="6">
        <f>IF(D432&lt;&gt;"",D432*0.21,"")</f>
        <v/>
      </c>
      <c r="F432" s="5" t="n"/>
      <c r="G432" s="5" t="n"/>
    </row>
    <row r="433" ht="16" customHeight="1">
      <c r="A433" s="3" t="n"/>
      <c r="B433" s="3" t="n"/>
      <c r="C433" s="3" t="n"/>
      <c r="D433" s="17" t="n"/>
      <c r="E433" s="4">
        <f>IF(D433&lt;&gt;"",D433*0.21,"")</f>
        <v/>
      </c>
      <c r="F433" s="3" t="n"/>
      <c r="G433" s="3" t="n"/>
    </row>
    <row r="434" ht="16" customHeight="1">
      <c r="A434" s="5" t="n"/>
      <c r="B434" s="5" t="n"/>
      <c r="C434" s="5" t="n"/>
      <c r="D434" s="18" t="n"/>
      <c r="E434" s="6">
        <f>IF(D434&lt;&gt;"",D434*0.21,"")</f>
        <v/>
      </c>
      <c r="F434" s="5" t="n"/>
      <c r="G434" s="5" t="n"/>
    </row>
    <row r="435" ht="16" customHeight="1">
      <c r="A435" s="3" t="n"/>
      <c r="B435" s="3" t="n"/>
      <c r="C435" s="3" t="n"/>
      <c r="D435" s="17" t="n"/>
      <c r="E435" s="4">
        <f>IF(D435&lt;&gt;"",D435*0.21,"")</f>
        <v/>
      </c>
      <c r="F435" s="3" t="n"/>
      <c r="G435" s="3" t="n"/>
    </row>
    <row r="436" ht="16" customHeight="1">
      <c r="A436" s="5" t="n"/>
      <c r="B436" s="5" t="n"/>
      <c r="C436" s="5" t="n"/>
      <c r="D436" s="18" t="n"/>
      <c r="E436" s="6">
        <f>IF(D436&lt;&gt;"",D436*0.21,"")</f>
        <v/>
      </c>
      <c r="F436" s="5" t="n"/>
      <c r="G436" s="5" t="n"/>
    </row>
    <row r="437" ht="16" customHeight="1">
      <c r="A437" s="3" t="n"/>
      <c r="B437" s="3" t="n"/>
      <c r="C437" s="3" t="n"/>
      <c r="D437" s="17" t="n"/>
      <c r="E437" s="4">
        <f>IF(D437&lt;&gt;"",D437*0.21,"")</f>
        <v/>
      </c>
      <c r="F437" s="3" t="n"/>
      <c r="G437" s="3" t="n"/>
    </row>
    <row r="438" ht="16" customHeight="1">
      <c r="A438" s="5" t="n"/>
      <c r="B438" s="5" t="n"/>
      <c r="C438" s="5" t="n"/>
      <c r="D438" s="18" t="n"/>
      <c r="E438" s="6">
        <f>IF(D438&lt;&gt;"",D438*0.21,"")</f>
        <v/>
      </c>
      <c r="F438" s="5" t="n"/>
      <c r="G438" s="5" t="n"/>
    </row>
    <row r="439" ht="16" customHeight="1">
      <c r="A439" s="3" t="n"/>
      <c r="B439" s="3" t="n"/>
      <c r="C439" s="3" t="n"/>
      <c r="D439" s="17" t="n"/>
      <c r="E439" s="4">
        <f>IF(D439&lt;&gt;"",D439*0.21,"")</f>
        <v/>
      </c>
      <c r="F439" s="3" t="n"/>
      <c r="G439" s="3" t="n"/>
    </row>
    <row r="440" ht="16" customHeight="1">
      <c r="A440" s="5" t="n"/>
      <c r="B440" s="5" t="n"/>
      <c r="C440" s="5" t="n"/>
      <c r="D440" s="18" t="n"/>
      <c r="E440" s="6">
        <f>IF(D440&lt;&gt;"",D440*0.21,"")</f>
        <v/>
      </c>
      <c r="F440" s="5" t="n"/>
      <c r="G440" s="5" t="n"/>
    </row>
    <row r="441" ht="16" customHeight="1">
      <c r="A441" s="3" t="n"/>
      <c r="B441" s="3" t="n"/>
      <c r="C441" s="3" t="n"/>
      <c r="D441" s="17" t="n"/>
      <c r="E441" s="4">
        <f>IF(D441&lt;&gt;"",D441*0.21,"")</f>
        <v/>
      </c>
      <c r="F441" s="3" t="n"/>
      <c r="G441" s="3" t="n"/>
    </row>
    <row r="442" ht="16" customHeight="1">
      <c r="A442" s="5" t="n"/>
      <c r="B442" s="5" t="n"/>
      <c r="C442" s="5" t="n"/>
      <c r="D442" s="18" t="n"/>
      <c r="E442" s="6">
        <f>IF(D442&lt;&gt;"",D442*0.21,"")</f>
        <v/>
      </c>
      <c r="F442" s="5" t="n"/>
      <c r="G442" s="5" t="n"/>
    </row>
    <row r="443" ht="16" customHeight="1">
      <c r="A443" s="3" t="n"/>
      <c r="B443" s="3" t="n"/>
      <c r="C443" s="3" t="n"/>
      <c r="D443" s="17" t="n"/>
      <c r="E443" s="4">
        <f>IF(D443&lt;&gt;"",D443*0.21,"")</f>
        <v/>
      </c>
      <c r="F443" s="3" t="n"/>
      <c r="G443" s="3" t="n"/>
    </row>
    <row r="444" ht="16" customHeight="1">
      <c r="A444" s="5" t="n"/>
      <c r="B444" s="5" t="n"/>
      <c r="C444" s="5" t="n"/>
      <c r="D444" s="18" t="n"/>
      <c r="E444" s="6">
        <f>IF(D444&lt;&gt;"",D444*0.21,"")</f>
        <v/>
      </c>
      <c r="F444" s="5" t="n"/>
      <c r="G444" s="5" t="n"/>
    </row>
    <row r="445" ht="16" customHeight="1">
      <c r="A445" s="3" t="n"/>
      <c r="B445" s="3" t="n"/>
      <c r="C445" s="3" t="n"/>
      <c r="D445" s="17" t="n"/>
      <c r="E445" s="4">
        <f>IF(D445&lt;&gt;"",D445*0.21,"")</f>
        <v/>
      </c>
      <c r="F445" s="3" t="n"/>
      <c r="G445" s="3" t="n"/>
    </row>
    <row r="446" ht="16" customHeight="1">
      <c r="A446" s="5" t="n"/>
      <c r="B446" s="5" t="n"/>
      <c r="C446" s="5" t="n"/>
      <c r="D446" s="18" t="n"/>
      <c r="E446" s="6">
        <f>IF(D446&lt;&gt;"",D446*0.21,"")</f>
        <v/>
      </c>
      <c r="F446" s="5" t="n"/>
      <c r="G446" s="5" t="n"/>
    </row>
    <row r="447" ht="16" customHeight="1">
      <c r="A447" s="3" t="n"/>
      <c r="B447" s="3" t="n"/>
      <c r="C447" s="3" t="n"/>
      <c r="D447" s="17" t="n"/>
      <c r="E447" s="4">
        <f>IF(D447&lt;&gt;"",D447*0.21,"")</f>
        <v/>
      </c>
      <c r="F447" s="3" t="n"/>
      <c r="G447" s="3" t="n"/>
    </row>
    <row r="448" ht="16" customHeight="1">
      <c r="A448" s="5" t="n"/>
      <c r="B448" s="5" t="n"/>
      <c r="C448" s="5" t="n"/>
      <c r="D448" s="18" t="n"/>
      <c r="E448" s="6">
        <f>IF(D448&lt;&gt;"",D448*0.21,"")</f>
        <v/>
      </c>
      <c r="F448" s="5" t="n"/>
      <c r="G448" s="5" t="n"/>
    </row>
    <row r="449" ht="16" customHeight="1">
      <c r="A449" s="3" t="n"/>
      <c r="B449" s="3" t="n"/>
      <c r="C449" s="3" t="n"/>
      <c r="D449" s="17" t="n"/>
      <c r="E449" s="4">
        <f>IF(D449&lt;&gt;"",D449*0.21,"")</f>
        <v/>
      </c>
      <c r="F449" s="3" t="n"/>
      <c r="G449" s="3" t="n"/>
    </row>
    <row r="450" ht="16" customHeight="1">
      <c r="A450" s="5" t="n"/>
      <c r="B450" s="5" t="n"/>
      <c r="C450" s="5" t="n"/>
      <c r="D450" s="18" t="n"/>
      <c r="E450" s="6">
        <f>IF(D450&lt;&gt;"",D450*0.21,"")</f>
        <v/>
      </c>
      <c r="F450" s="5" t="n"/>
      <c r="G450" s="5" t="n"/>
    </row>
    <row r="451" ht="16" customHeight="1">
      <c r="A451" s="3" t="n"/>
      <c r="B451" s="3" t="n"/>
      <c r="C451" s="3" t="n"/>
      <c r="D451" s="17" t="n"/>
      <c r="E451" s="4">
        <f>IF(D451&lt;&gt;"",D451*0.21,"")</f>
        <v/>
      </c>
      <c r="F451" s="3" t="n"/>
      <c r="G451" s="3" t="n"/>
    </row>
    <row r="452" ht="16" customHeight="1">
      <c r="A452" s="5" t="n"/>
      <c r="B452" s="5" t="n"/>
      <c r="C452" s="5" t="n"/>
      <c r="D452" s="18" t="n"/>
      <c r="E452" s="6">
        <f>IF(D452&lt;&gt;"",D452*0.21,"")</f>
        <v/>
      </c>
      <c r="F452" s="5" t="n"/>
      <c r="G452" s="5" t="n"/>
    </row>
    <row r="453" ht="16" customHeight="1">
      <c r="A453" s="3" t="n"/>
      <c r="B453" s="3" t="n"/>
      <c r="C453" s="3" t="n"/>
      <c r="D453" s="17" t="n"/>
      <c r="E453" s="4">
        <f>IF(D453&lt;&gt;"",D453*0.21,"")</f>
        <v/>
      </c>
      <c r="F453" s="3" t="n"/>
      <c r="G453" s="3" t="n"/>
    </row>
    <row r="454" ht="16" customHeight="1">
      <c r="A454" s="5" t="n"/>
      <c r="B454" s="5" t="n"/>
      <c r="C454" s="5" t="n"/>
      <c r="D454" s="18" t="n"/>
      <c r="E454" s="6">
        <f>IF(D454&lt;&gt;"",D454*0.21,"")</f>
        <v/>
      </c>
      <c r="F454" s="5" t="n"/>
      <c r="G454" s="5" t="n"/>
    </row>
    <row r="455" ht="16" customHeight="1">
      <c r="A455" s="3" t="n"/>
      <c r="B455" s="3" t="n"/>
      <c r="C455" s="3" t="n"/>
      <c r="D455" s="17" t="n"/>
      <c r="E455" s="4">
        <f>IF(D455&lt;&gt;"",D455*0.21,"")</f>
        <v/>
      </c>
      <c r="F455" s="3" t="n"/>
      <c r="G455" s="3" t="n"/>
    </row>
    <row r="456" ht="16" customHeight="1">
      <c r="A456" s="5" t="n"/>
      <c r="B456" s="5" t="n"/>
      <c r="C456" s="5" t="n"/>
      <c r="D456" s="18" t="n"/>
      <c r="E456" s="6">
        <f>IF(D456&lt;&gt;"",D456*0.21,"")</f>
        <v/>
      </c>
      <c r="F456" s="5" t="n"/>
      <c r="G456" s="5" t="n"/>
    </row>
    <row r="457" ht="16" customHeight="1">
      <c r="A457" s="3" t="n"/>
      <c r="B457" s="3" t="n"/>
      <c r="C457" s="3" t="n"/>
      <c r="D457" s="17" t="n"/>
      <c r="E457" s="4">
        <f>IF(D457&lt;&gt;"",D457*0.21,"")</f>
        <v/>
      </c>
      <c r="F457" s="3" t="n"/>
      <c r="G457" s="3" t="n"/>
    </row>
    <row r="458" ht="16" customHeight="1">
      <c r="A458" s="5" t="n"/>
      <c r="B458" s="5" t="n"/>
      <c r="C458" s="5" t="n"/>
      <c r="D458" s="18" t="n"/>
      <c r="E458" s="6">
        <f>IF(D458&lt;&gt;"",D458*0.21,"")</f>
        <v/>
      </c>
      <c r="F458" s="5" t="n"/>
      <c r="G458" s="5" t="n"/>
    </row>
    <row r="459" ht="16" customHeight="1">
      <c r="A459" s="3" t="n"/>
      <c r="B459" s="3" t="n"/>
      <c r="C459" s="3" t="n"/>
      <c r="D459" s="17" t="n"/>
      <c r="E459" s="4">
        <f>IF(D459&lt;&gt;"",D459*0.21,"")</f>
        <v/>
      </c>
      <c r="F459" s="3" t="n"/>
      <c r="G459" s="3" t="n"/>
    </row>
    <row r="460" ht="16" customHeight="1">
      <c r="A460" s="5" t="n"/>
      <c r="B460" s="5" t="n"/>
      <c r="C460" s="5" t="n"/>
      <c r="D460" s="18" t="n"/>
      <c r="E460" s="6">
        <f>IF(D460&lt;&gt;"",D460*0.21,"")</f>
        <v/>
      </c>
      <c r="F460" s="5" t="n"/>
      <c r="G460" s="5" t="n"/>
    </row>
    <row r="461" ht="16" customHeight="1">
      <c r="A461" s="3" t="n"/>
      <c r="B461" s="3" t="n"/>
      <c r="C461" s="3" t="n"/>
      <c r="D461" s="17" t="n"/>
      <c r="E461" s="4">
        <f>IF(D461&lt;&gt;"",D461*0.21,"")</f>
        <v/>
      </c>
      <c r="F461" s="3" t="n"/>
      <c r="G461" s="3" t="n"/>
    </row>
    <row r="462" ht="16" customHeight="1">
      <c r="A462" s="5" t="n"/>
      <c r="B462" s="5" t="n"/>
      <c r="C462" s="5" t="n"/>
      <c r="D462" s="18" t="n"/>
      <c r="E462" s="6">
        <f>IF(D462&lt;&gt;"",D462*0.21,"")</f>
        <v/>
      </c>
      <c r="F462" s="5" t="n"/>
      <c r="G462" s="5" t="n"/>
    </row>
    <row r="463" ht="16" customHeight="1">
      <c r="A463" s="3" t="n"/>
      <c r="B463" s="3" t="n"/>
      <c r="C463" s="3" t="n"/>
      <c r="D463" s="17" t="n"/>
      <c r="E463" s="4">
        <f>IF(D463&lt;&gt;"",D463*0.21,"")</f>
        <v/>
      </c>
      <c r="F463" s="3" t="n"/>
      <c r="G463" s="3" t="n"/>
    </row>
    <row r="464" ht="16" customHeight="1">
      <c r="A464" s="5" t="n"/>
      <c r="B464" s="5" t="n"/>
      <c r="C464" s="5" t="n"/>
      <c r="D464" s="18" t="n"/>
      <c r="E464" s="6">
        <f>IF(D464&lt;&gt;"",D464*0.21,"")</f>
        <v/>
      </c>
      <c r="F464" s="5" t="n"/>
      <c r="G464" s="5" t="n"/>
    </row>
    <row r="465" ht="16" customHeight="1">
      <c r="A465" s="3" t="n"/>
      <c r="B465" s="3" t="n"/>
      <c r="C465" s="3" t="n"/>
      <c r="D465" s="17" t="n"/>
      <c r="E465" s="4">
        <f>IF(D465&lt;&gt;"",D465*0.21,"")</f>
        <v/>
      </c>
      <c r="F465" s="3" t="n"/>
      <c r="G465" s="3" t="n"/>
    </row>
    <row r="466" ht="16" customHeight="1">
      <c r="A466" s="5" t="n"/>
      <c r="B466" s="5" t="n"/>
      <c r="C466" s="5" t="n"/>
      <c r="D466" s="18" t="n"/>
      <c r="E466" s="6">
        <f>IF(D466&lt;&gt;"",D466*0.21,"")</f>
        <v/>
      </c>
      <c r="F466" s="5" t="n"/>
      <c r="G466" s="5" t="n"/>
    </row>
    <row r="467" ht="16" customHeight="1">
      <c r="A467" s="3" t="n"/>
      <c r="B467" s="3" t="n"/>
      <c r="C467" s="3" t="n"/>
      <c r="D467" s="17" t="n"/>
      <c r="E467" s="4">
        <f>IF(D467&lt;&gt;"",D467*0.21,"")</f>
        <v/>
      </c>
      <c r="F467" s="3" t="n"/>
      <c r="G467" s="3" t="n"/>
    </row>
    <row r="468" ht="16" customHeight="1">
      <c r="A468" s="5" t="n"/>
      <c r="B468" s="5" t="n"/>
      <c r="C468" s="5" t="n"/>
      <c r="D468" s="18" t="n"/>
      <c r="E468" s="6">
        <f>IF(D468&lt;&gt;"",D468*0.21,"")</f>
        <v/>
      </c>
      <c r="F468" s="5" t="n"/>
      <c r="G468" s="5" t="n"/>
    </row>
    <row r="469" ht="16" customHeight="1">
      <c r="A469" s="3" t="n"/>
      <c r="B469" s="3" t="n"/>
      <c r="C469" s="3" t="n"/>
      <c r="D469" s="17" t="n"/>
      <c r="E469" s="4">
        <f>IF(D469&lt;&gt;"",D469*0.21,"")</f>
        <v/>
      </c>
      <c r="F469" s="3" t="n"/>
      <c r="G469" s="3" t="n"/>
    </row>
    <row r="470" ht="16" customHeight="1">
      <c r="A470" s="5" t="n"/>
      <c r="B470" s="5" t="n"/>
      <c r="C470" s="5" t="n"/>
      <c r="D470" s="18" t="n"/>
      <c r="E470" s="6">
        <f>IF(D470&lt;&gt;"",D470*0.21,"")</f>
        <v/>
      </c>
      <c r="F470" s="5" t="n"/>
      <c r="G470" s="5" t="n"/>
    </row>
    <row r="471" ht="16" customHeight="1">
      <c r="A471" s="3" t="n"/>
      <c r="B471" s="3" t="n"/>
      <c r="C471" s="3" t="n"/>
      <c r="D471" s="17" t="n"/>
      <c r="E471" s="4">
        <f>IF(D471&lt;&gt;"",D471*0.21,"")</f>
        <v/>
      </c>
      <c r="F471" s="3" t="n"/>
      <c r="G471" s="3" t="n"/>
    </row>
    <row r="472" ht="16" customHeight="1">
      <c r="A472" s="5" t="n"/>
      <c r="B472" s="5" t="n"/>
      <c r="C472" s="5" t="n"/>
      <c r="D472" s="18" t="n"/>
      <c r="E472" s="6">
        <f>IF(D472&lt;&gt;"",D472*0.21,"")</f>
        <v/>
      </c>
      <c r="F472" s="5" t="n"/>
      <c r="G472" s="5" t="n"/>
    </row>
    <row r="473" ht="16" customHeight="1">
      <c r="A473" s="3" t="n"/>
      <c r="B473" s="3" t="n"/>
      <c r="C473" s="3" t="n"/>
      <c r="D473" s="17" t="n"/>
      <c r="E473" s="4">
        <f>IF(D473&lt;&gt;"",D473*0.21,"")</f>
        <v/>
      </c>
      <c r="F473" s="3" t="n"/>
      <c r="G473" s="3" t="n"/>
    </row>
    <row r="474" ht="16" customHeight="1">
      <c r="A474" s="5" t="n"/>
      <c r="B474" s="5" t="n"/>
      <c r="C474" s="5" t="n"/>
      <c r="D474" s="18" t="n"/>
      <c r="E474" s="6">
        <f>IF(D474&lt;&gt;"",D474*0.21,"")</f>
        <v/>
      </c>
      <c r="F474" s="5" t="n"/>
      <c r="G474" s="5" t="n"/>
    </row>
    <row r="475" ht="16" customHeight="1">
      <c r="A475" s="3" t="n"/>
      <c r="B475" s="3" t="n"/>
      <c r="C475" s="3" t="n"/>
      <c r="D475" s="17" t="n"/>
      <c r="E475" s="4">
        <f>IF(D475&lt;&gt;"",D475*0.21,"")</f>
        <v/>
      </c>
      <c r="F475" s="3" t="n"/>
      <c r="G475" s="3" t="n"/>
    </row>
    <row r="476" ht="16" customHeight="1">
      <c r="A476" s="5" t="n"/>
      <c r="B476" s="5" t="n"/>
      <c r="C476" s="5" t="n"/>
      <c r="D476" s="18" t="n"/>
      <c r="E476" s="6">
        <f>IF(D476&lt;&gt;"",D476*0.21,"")</f>
        <v/>
      </c>
      <c r="F476" s="5" t="n"/>
      <c r="G476" s="5" t="n"/>
    </row>
    <row r="477" ht="16" customHeight="1">
      <c r="A477" s="3" t="n"/>
      <c r="B477" s="3" t="n"/>
      <c r="C477" s="3" t="n"/>
      <c r="D477" s="17" t="n"/>
      <c r="E477" s="4">
        <f>IF(D477&lt;&gt;"",D477*0.21,"")</f>
        <v/>
      </c>
      <c r="F477" s="3" t="n"/>
      <c r="G477" s="3" t="n"/>
    </row>
    <row r="478" ht="16" customHeight="1">
      <c r="A478" s="5" t="n"/>
      <c r="B478" s="5" t="n"/>
      <c r="C478" s="5" t="n"/>
      <c r="D478" s="18" t="n"/>
      <c r="E478" s="6">
        <f>IF(D478&lt;&gt;"",D478*0.21,"")</f>
        <v/>
      </c>
      <c r="F478" s="5" t="n"/>
      <c r="G478" s="5" t="n"/>
    </row>
    <row r="479" ht="16" customHeight="1">
      <c r="A479" s="3" t="n"/>
      <c r="B479" s="3" t="n"/>
      <c r="C479" s="3" t="n"/>
      <c r="D479" s="17" t="n"/>
      <c r="E479" s="4">
        <f>IF(D479&lt;&gt;"",D479*0.21,"")</f>
        <v/>
      </c>
      <c r="F479" s="3" t="n"/>
      <c r="G479" s="3" t="n"/>
    </row>
    <row r="480" ht="16" customHeight="1">
      <c r="A480" s="5" t="n"/>
      <c r="B480" s="5" t="n"/>
      <c r="C480" s="5" t="n"/>
      <c r="D480" s="18" t="n"/>
      <c r="E480" s="6">
        <f>IF(D480&lt;&gt;"",D480*0.21,"")</f>
        <v/>
      </c>
      <c r="F480" s="5" t="n"/>
      <c r="G480" s="5" t="n"/>
    </row>
    <row r="481" ht="16" customHeight="1">
      <c r="A481" s="3" t="n"/>
      <c r="B481" s="3" t="n"/>
      <c r="C481" s="3" t="n"/>
      <c r="D481" s="17" t="n"/>
      <c r="E481" s="4">
        <f>IF(D481&lt;&gt;"",D481*0.21,"")</f>
        <v/>
      </c>
      <c r="F481" s="3" t="n"/>
      <c r="G481" s="3" t="n"/>
    </row>
    <row r="482" ht="16" customHeight="1">
      <c r="A482" s="5" t="n"/>
      <c r="B482" s="5" t="n"/>
      <c r="C482" s="5" t="n"/>
      <c r="D482" s="18" t="n"/>
      <c r="E482" s="6">
        <f>IF(D482&lt;&gt;"",D482*0.21,"")</f>
        <v/>
      </c>
      <c r="F482" s="5" t="n"/>
      <c r="G482" s="5" t="n"/>
    </row>
    <row r="483" ht="16" customHeight="1">
      <c r="A483" s="3" t="n"/>
      <c r="B483" s="3" t="n"/>
      <c r="C483" s="3" t="n"/>
      <c r="D483" s="17" t="n"/>
      <c r="E483" s="4">
        <f>IF(D483&lt;&gt;"",D483*0.21,"")</f>
        <v/>
      </c>
      <c r="F483" s="3" t="n"/>
      <c r="G483" s="3" t="n"/>
    </row>
    <row r="484" ht="16" customHeight="1">
      <c r="A484" s="5" t="n"/>
      <c r="B484" s="5" t="n"/>
      <c r="C484" s="5" t="n"/>
      <c r="D484" s="18" t="n"/>
      <c r="E484" s="6">
        <f>IF(D484&lt;&gt;"",D484*0.21,"")</f>
        <v/>
      </c>
      <c r="F484" s="5" t="n"/>
      <c r="G484" s="5" t="n"/>
    </row>
    <row r="485" ht="16" customHeight="1">
      <c r="A485" s="3" t="n"/>
      <c r="B485" s="3" t="n"/>
      <c r="C485" s="3" t="n"/>
      <c r="D485" s="17" t="n"/>
      <c r="E485" s="4">
        <f>IF(D485&lt;&gt;"",D485*0.21,"")</f>
        <v/>
      </c>
      <c r="F485" s="3" t="n"/>
      <c r="G485" s="3" t="n"/>
    </row>
    <row r="486" ht="16" customHeight="1">
      <c r="A486" s="5" t="n"/>
      <c r="B486" s="5" t="n"/>
      <c r="C486" s="5" t="n"/>
      <c r="D486" s="18" t="n"/>
      <c r="E486" s="6">
        <f>IF(D486&lt;&gt;"",D486*0.21,"")</f>
        <v/>
      </c>
      <c r="F486" s="5" t="n"/>
      <c r="G486" s="5" t="n"/>
    </row>
    <row r="487" ht="16" customHeight="1">
      <c r="A487" s="3" t="n"/>
      <c r="B487" s="3" t="n"/>
      <c r="C487" s="3" t="n"/>
      <c r="D487" s="17" t="n"/>
      <c r="E487" s="4">
        <f>IF(D487&lt;&gt;"",D487*0.21,"")</f>
        <v/>
      </c>
      <c r="F487" s="3" t="n"/>
      <c r="G487" s="3" t="n"/>
    </row>
    <row r="488" ht="16" customHeight="1">
      <c r="A488" s="5" t="n"/>
      <c r="B488" s="5" t="n"/>
      <c r="C488" s="5" t="n"/>
      <c r="D488" s="18" t="n"/>
      <c r="E488" s="6">
        <f>IF(D488&lt;&gt;"",D488*0.21,"")</f>
        <v/>
      </c>
      <c r="F488" s="5" t="n"/>
      <c r="G488" s="5" t="n"/>
    </row>
    <row r="489" ht="16" customHeight="1">
      <c r="A489" s="3" t="n"/>
      <c r="B489" s="3" t="n"/>
      <c r="C489" s="3" t="n"/>
      <c r="D489" s="17" t="n"/>
      <c r="E489" s="4">
        <f>IF(D489&lt;&gt;"",D489*0.21,"")</f>
        <v/>
      </c>
      <c r="F489" s="3" t="n"/>
      <c r="G489" s="3" t="n"/>
    </row>
    <row r="490" ht="16" customHeight="1">
      <c r="A490" s="5" t="n"/>
      <c r="B490" s="5" t="n"/>
      <c r="C490" s="5" t="n"/>
      <c r="D490" s="18" t="n"/>
      <c r="E490" s="6">
        <f>IF(D490&lt;&gt;"",D490*0.21,"")</f>
        <v/>
      </c>
      <c r="F490" s="5" t="n"/>
      <c r="G490" s="5" t="n"/>
    </row>
    <row r="491" ht="16" customHeight="1">
      <c r="A491" s="3" t="n"/>
      <c r="B491" s="3" t="n"/>
      <c r="C491" s="3" t="n"/>
      <c r="D491" s="17" t="n"/>
      <c r="E491" s="4">
        <f>IF(D491&lt;&gt;"",D491*0.21,"")</f>
        <v/>
      </c>
      <c r="F491" s="3" t="n"/>
      <c r="G491" s="3" t="n"/>
    </row>
    <row r="492" ht="16" customHeight="1">
      <c r="A492" s="5" t="n"/>
      <c r="B492" s="5" t="n"/>
      <c r="C492" s="5" t="n"/>
      <c r="D492" s="18" t="n"/>
      <c r="E492" s="6">
        <f>IF(D492&lt;&gt;"",D492*0.21,"")</f>
        <v/>
      </c>
      <c r="F492" s="5" t="n"/>
      <c r="G492" s="5" t="n"/>
    </row>
    <row r="493" ht="16" customHeight="1">
      <c r="A493" s="3" t="n"/>
      <c r="B493" s="3" t="n"/>
      <c r="C493" s="3" t="n"/>
      <c r="D493" s="17" t="n"/>
      <c r="E493" s="4">
        <f>IF(D493&lt;&gt;"",D493*0.21,"")</f>
        <v/>
      </c>
      <c r="F493" s="3" t="n"/>
      <c r="G493" s="3" t="n"/>
    </row>
    <row r="494" ht="16" customHeight="1">
      <c r="A494" s="5" t="n"/>
      <c r="B494" s="5" t="n"/>
      <c r="C494" s="5" t="n"/>
      <c r="D494" s="18" t="n"/>
      <c r="E494" s="6">
        <f>IF(D494&lt;&gt;"",D494*0.21,"")</f>
        <v/>
      </c>
      <c r="F494" s="5" t="n"/>
      <c r="G494" s="5" t="n"/>
    </row>
    <row r="495" ht="16" customHeight="1">
      <c r="A495" s="3" t="n"/>
      <c r="B495" s="3" t="n"/>
      <c r="C495" s="3" t="n"/>
      <c r="D495" s="17" t="n"/>
      <c r="E495" s="4">
        <f>IF(D495&lt;&gt;"",D495*0.21,"")</f>
        <v/>
      </c>
      <c r="F495" s="3" t="n"/>
      <c r="G495" s="3" t="n"/>
    </row>
    <row r="496" ht="16" customHeight="1">
      <c r="A496" s="5" t="n"/>
      <c r="B496" s="5" t="n"/>
      <c r="C496" s="5" t="n"/>
      <c r="D496" s="18" t="n"/>
      <c r="E496" s="6">
        <f>IF(D496&lt;&gt;"",D496*0.21,"")</f>
        <v/>
      </c>
      <c r="F496" s="5" t="n"/>
      <c r="G496" s="5" t="n"/>
    </row>
    <row r="497" ht="16" customHeight="1">
      <c r="A497" s="3" t="n"/>
      <c r="B497" s="3" t="n"/>
      <c r="C497" s="3" t="n"/>
      <c r="D497" s="17" t="n"/>
      <c r="E497" s="4">
        <f>IF(D497&lt;&gt;"",D497*0.21,"")</f>
        <v/>
      </c>
      <c r="F497" s="3" t="n"/>
      <c r="G497" s="3" t="n"/>
    </row>
    <row r="498" ht="16" customHeight="1">
      <c r="A498" s="5" t="n"/>
      <c r="B498" s="5" t="n"/>
      <c r="C498" s="5" t="n"/>
      <c r="D498" s="18" t="n"/>
      <c r="E498" s="6">
        <f>IF(D498&lt;&gt;"",D498*0.21,"")</f>
        <v/>
      </c>
      <c r="F498" s="5" t="n"/>
      <c r="G498" s="5" t="n"/>
    </row>
    <row r="499" ht="16" customHeight="1">
      <c r="A499" s="3" t="n"/>
      <c r="B499" s="3" t="n"/>
      <c r="C499" s="3" t="n"/>
      <c r="D499" s="17" t="n"/>
      <c r="E499" s="4">
        <f>IF(D499&lt;&gt;"",D499*0.21,"")</f>
        <v/>
      </c>
      <c r="F499" s="3" t="n"/>
      <c r="G499" s="3" t="n"/>
    </row>
    <row r="500" ht="16" customHeight="1">
      <c r="A500" s="5" t="n"/>
      <c r="B500" s="5" t="n"/>
      <c r="C500" s="5" t="n"/>
      <c r="D500" s="18" t="n"/>
      <c r="E500" s="6">
        <f>IF(D500&lt;&gt;"",D500*0.21,"")</f>
        <v/>
      </c>
      <c r="F500" s="5" t="n"/>
      <c r="G500" s="5" t="n"/>
    </row>
    <row r="501" ht="16" customHeight="1">
      <c r="A501" s="3" t="n"/>
      <c r="B501" s="3" t="n"/>
      <c r="C501" s="3" t="n"/>
      <c r="D501" s="17" t="n"/>
      <c r="E501" s="4">
        <f>IF(D501&lt;&gt;"",D501*0.21,"")</f>
        <v/>
      </c>
      <c r="F501" s="3" t="n"/>
      <c r="G501" s="3" t="n"/>
    </row>
    <row r="502" ht="16" customHeight="1">
      <c r="A502" s="5" t="n"/>
      <c r="B502" s="5" t="n"/>
      <c r="C502" s="5" t="n"/>
      <c r="D502" s="18" t="n"/>
      <c r="E502" s="6">
        <f>IF(D502&lt;&gt;"",D502*0.21,"")</f>
        <v/>
      </c>
      <c r="F502" s="5" t="n"/>
      <c r="G502" s="5" t="n"/>
    </row>
    <row r="503" ht="20" customHeight="1">
      <c r="A503" s="13" t="inlineStr">
        <is>
          <t>TOTAL</t>
        </is>
      </c>
      <c r="B503" s="13" t="n"/>
      <c r="C503" s="13" t="n"/>
      <c r="D503" s="19">
        <f>SUM(D3:D502)</f>
        <v/>
      </c>
      <c r="E503" s="14">
        <f>SUM(E3:E502)</f>
        <v/>
      </c>
      <c r="F503" s="13" t="n"/>
      <c r="G503" s="13" t="n"/>
    </row>
    <row r="505" ht="28" customHeight="1">
      <c r="A505" s="16" t="inlineStr">
        <is>
          <t>IRS medical mileage rate: $0.21/mile (2025). Log purpose for every trip — 'Whole Foods, GF specialty groceries' beats 'Whole Foods.' Source: IRS Rev. Proc. 2024-25.</t>
        </is>
      </c>
    </row>
  </sheetData>
  <mergeCells count="2">
    <mergeCell ref="A505:G505"/>
    <mergeCell ref="A1:G1"/>
  </mergeCells>
  <dataValidations count="1">
    <dataValidation sqref="F3:F1002" showDropDown="0" showInputMessage="0" showErrorMessage="0" allowBlank="1" type="list">
      <formula1>"Q1,Q2,Q3,Q4"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2026-05-28T15:04:01Z</dcterms:created>
  <dcterms:modified xmlns:dcterms="http://purl.org/dc/terms/" xmlns:xsi="http://www.w3.org/2001/XMLSchema-instance" xsi:type="dcterms:W3CDTF">2026-05-28T15:04:03Z</dcterms:modified>
</cp:coreProperties>
</file>